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50" windowWidth="11625" windowHeight="3150" tabRatio="678"/>
  </bookViews>
  <sheets>
    <sheet name="törzsanyag" sheetId="7" r:id="rId1"/>
    <sheet name="Fizikus spec." sheetId="8" r:id="rId2"/>
    <sheet name="Biofizikus spec." sheetId="9" r:id="rId3"/>
    <sheet name="Inform. fiz. spec." sheetId="10" r:id="rId4"/>
    <sheet name="Csillagász spec." sheetId="11" r:id="rId5"/>
    <sheet name="Geofizikus spec." sheetId="12" r:id="rId6"/>
    <sheet name="Meteorológus spec." sheetId="13" r:id="rId7"/>
  </sheets>
  <calcPr calcId="145621"/>
  <fileRecoveryPr autoRecover="0"/>
</workbook>
</file>

<file path=xl/calcChain.xml><?xml version="1.0" encoding="utf-8"?>
<calcChain xmlns="http://schemas.openxmlformats.org/spreadsheetml/2006/main">
  <c r="T21" i="10" l="1"/>
  <c r="T22" i="10"/>
  <c r="T22" i="9"/>
  <c r="Q42" i="7"/>
  <c r="P42" i="7"/>
  <c r="Q41" i="7"/>
  <c r="P41" i="7"/>
  <c r="T35" i="8"/>
  <c r="T30" i="8"/>
  <c r="T17" i="8"/>
  <c r="B11" i="13"/>
  <c r="B10" i="13"/>
  <c r="B9" i="13"/>
  <c r="B8" i="13"/>
  <c r="B7" i="13"/>
  <c r="B6" i="13"/>
  <c r="B5" i="13"/>
  <c r="B11" i="12"/>
  <c r="B10" i="12"/>
  <c r="B9" i="12"/>
  <c r="B8" i="12"/>
  <c r="B7" i="12"/>
  <c r="B6" i="12"/>
  <c r="B5" i="12"/>
  <c r="B10" i="11"/>
  <c r="H37" i="13"/>
  <c r="G37" i="13"/>
  <c r="F37" i="13"/>
  <c r="E37" i="13"/>
  <c r="D37" i="13"/>
  <c r="C37" i="13"/>
  <c r="H36" i="13"/>
  <c r="G36" i="13"/>
  <c r="F36" i="13"/>
  <c r="E36" i="13"/>
  <c r="D36" i="13"/>
  <c r="C36" i="13"/>
  <c r="H35" i="13"/>
  <c r="G35" i="13"/>
  <c r="F35" i="13"/>
  <c r="E35" i="13"/>
  <c r="D35" i="13"/>
  <c r="C35" i="13"/>
  <c r="Q33" i="13"/>
  <c r="P33" i="13"/>
  <c r="Q31" i="13"/>
  <c r="P31" i="13"/>
  <c r="Q29" i="13"/>
  <c r="P29" i="13"/>
  <c r="Q24" i="13"/>
  <c r="P24" i="13"/>
  <c r="Q20" i="13"/>
  <c r="P20" i="13"/>
  <c r="Q19" i="13"/>
  <c r="P19" i="13"/>
  <c r="Q18" i="13"/>
  <c r="P18" i="13"/>
  <c r="H45" i="13"/>
  <c r="G45" i="13"/>
  <c r="F45" i="13"/>
  <c r="E45" i="13"/>
  <c r="D45" i="13"/>
  <c r="C45" i="13"/>
  <c r="H44" i="13"/>
  <c r="G44" i="13"/>
  <c r="F44" i="13"/>
  <c r="E44" i="13"/>
  <c r="D44" i="13"/>
  <c r="C44" i="13"/>
  <c r="H43" i="13"/>
  <c r="G43" i="13"/>
  <c r="F43" i="13"/>
  <c r="E43" i="13"/>
  <c r="D43" i="13"/>
  <c r="C43" i="13"/>
  <c r="H35" i="12"/>
  <c r="G35" i="12"/>
  <c r="F35" i="12"/>
  <c r="E35" i="12"/>
  <c r="D35" i="12"/>
  <c r="C35" i="12"/>
  <c r="M34" i="12"/>
  <c r="H34" i="12"/>
  <c r="G34" i="12"/>
  <c r="F34" i="12"/>
  <c r="E34" i="12"/>
  <c r="D34" i="12"/>
  <c r="C34" i="12"/>
  <c r="H33" i="12"/>
  <c r="G33" i="12"/>
  <c r="F33" i="12"/>
  <c r="E33" i="12"/>
  <c r="D33" i="12"/>
  <c r="C33" i="12"/>
  <c r="Q23" i="12"/>
  <c r="P23" i="12"/>
  <c r="H43" i="12"/>
  <c r="G43" i="12"/>
  <c r="F43" i="12"/>
  <c r="E43" i="12"/>
  <c r="D43" i="12"/>
  <c r="C43" i="12"/>
  <c r="H42" i="12"/>
  <c r="G42" i="12"/>
  <c r="F42" i="12"/>
  <c r="E42" i="12"/>
  <c r="D42" i="12"/>
  <c r="C42" i="12"/>
  <c r="H41" i="12"/>
  <c r="G41" i="12"/>
  <c r="F41" i="12"/>
  <c r="E41" i="12"/>
  <c r="D41" i="12"/>
  <c r="C41" i="12"/>
  <c r="H33" i="11"/>
  <c r="G33" i="11"/>
  <c r="F33" i="11"/>
  <c r="E33" i="11"/>
  <c r="D33" i="11"/>
  <c r="C33" i="11"/>
  <c r="H32" i="11"/>
  <c r="G32" i="11"/>
  <c r="F32" i="11"/>
  <c r="E32" i="11"/>
  <c r="D32" i="11"/>
  <c r="C32" i="11"/>
  <c r="H31" i="11"/>
  <c r="G31" i="11"/>
  <c r="F31" i="11"/>
  <c r="E31" i="11"/>
  <c r="D31" i="11"/>
  <c r="C31" i="11"/>
  <c r="H41" i="11"/>
  <c r="G41" i="11"/>
  <c r="F41" i="11"/>
  <c r="E41" i="11"/>
  <c r="D41" i="11"/>
  <c r="C41" i="11"/>
  <c r="H40" i="11"/>
  <c r="G40" i="11"/>
  <c r="F40" i="11"/>
  <c r="E40" i="11"/>
  <c r="D40" i="11"/>
  <c r="C40" i="11"/>
  <c r="H39" i="11"/>
  <c r="G39" i="11"/>
  <c r="F39" i="11"/>
  <c r="E39" i="11"/>
  <c r="D39" i="11"/>
  <c r="C39" i="11"/>
  <c r="B11" i="11"/>
  <c r="B9" i="11"/>
  <c r="B8" i="11"/>
  <c r="B7" i="11"/>
  <c r="B6" i="11"/>
  <c r="B5" i="11"/>
  <c r="H30" i="10"/>
  <c r="G30" i="10"/>
  <c r="F30" i="10"/>
  <c r="E30" i="10"/>
  <c r="D30" i="10"/>
  <c r="C30" i="10"/>
  <c r="H29" i="10"/>
  <c r="G29" i="10"/>
  <c r="F29" i="10"/>
  <c r="E29" i="10"/>
  <c r="D29" i="10"/>
  <c r="C29" i="10"/>
  <c r="H28" i="10"/>
  <c r="G28" i="10"/>
  <c r="F28" i="10"/>
  <c r="E28" i="10"/>
  <c r="D28" i="10"/>
  <c r="C28" i="10"/>
  <c r="Q27" i="10"/>
  <c r="P27" i="10"/>
  <c r="Q26" i="10"/>
  <c r="P26" i="10"/>
  <c r="Q25" i="10"/>
  <c r="P25" i="10"/>
  <c r="Q24" i="10"/>
  <c r="P24" i="10"/>
  <c r="Q23" i="10"/>
  <c r="P23" i="10"/>
  <c r="S22" i="10"/>
  <c r="Q22" i="10"/>
  <c r="P22" i="10"/>
  <c r="S21" i="10"/>
  <c r="Q21" i="10"/>
  <c r="P21" i="10"/>
  <c r="Q20" i="10"/>
  <c r="P20" i="10"/>
  <c r="Q19" i="10"/>
  <c r="P19" i="10"/>
  <c r="Q18" i="10"/>
  <c r="P18" i="10"/>
  <c r="Q17" i="10"/>
  <c r="P17" i="10"/>
  <c r="H40" i="10"/>
  <c r="G40" i="10"/>
  <c r="F40" i="10"/>
  <c r="E40" i="10"/>
  <c r="D40" i="10"/>
  <c r="C40" i="10"/>
  <c r="H39" i="10"/>
  <c r="G39" i="10"/>
  <c r="F39" i="10"/>
  <c r="E39" i="10"/>
  <c r="D39" i="10"/>
  <c r="C39" i="10"/>
  <c r="H38" i="10"/>
  <c r="G38" i="10"/>
  <c r="F38" i="10"/>
  <c r="E38" i="10"/>
  <c r="D38" i="10"/>
  <c r="C38" i="10"/>
  <c r="B11" i="10"/>
  <c r="B10" i="10"/>
  <c r="B9" i="10"/>
  <c r="B8" i="10"/>
  <c r="B7" i="10"/>
  <c r="B6" i="10"/>
  <c r="B5" i="10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Q25" i="9"/>
  <c r="P25" i="9"/>
  <c r="Q23" i="9"/>
  <c r="P23" i="9"/>
  <c r="S22" i="9"/>
  <c r="Q22" i="9"/>
  <c r="P22" i="9"/>
  <c r="Q21" i="9"/>
  <c r="P21" i="9"/>
  <c r="Q20" i="9"/>
  <c r="P20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B11" i="9"/>
  <c r="B10" i="9"/>
  <c r="B9" i="9"/>
  <c r="B8" i="9"/>
  <c r="B7" i="9"/>
  <c r="B6" i="9"/>
  <c r="B5" i="9"/>
  <c r="Q48" i="7"/>
  <c r="P48" i="7"/>
  <c r="Q44" i="7"/>
  <c r="P44" i="7"/>
  <c r="Q39" i="7"/>
  <c r="P39" i="7"/>
  <c r="Q56" i="7"/>
  <c r="P56" i="7"/>
  <c r="T53" i="7"/>
  <c r="S53" i="7"/>
  <c r="Q53" i="7"/>
  <c r="P53" i="7"/>
  <c r="T50" i="7"/>
  <c r="S50" i="7"/>
  <c r="Q50" i="7"/>
  <c r="P50" i="7"/>
  <c r="Q46" i="7"/>
  <c r="P46" i="7"/>
  <c r="Q15" i="7"/>
  <c r="P15" i="7"/>
  <c r="Q10" i="7"/>
  <c r="P10" i="7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B11" i="8"/>
  <c r="B10" i="8"/>
  <c r="B9" i="8"/>
  <c r="B8" i="8"/>
  <c r="B7" i="8"/>
  <c r="B6" i="8"/>
  <c r="B5" i="8"/>
  <c r="D27" i="8"/>
  <c r="E27" i="8"/>
  <c r="F27" i="8"/>
  <c r="G27" i="8"/>
  <c r="H27" i="8"/>
  <c r="C27" i="8"/>
  <c r="I27" i="8"/>
  <c r="S35" i="8"/>
  <c r="S30" i="8"/>
  <c r="Q30" i="8"/>
  <c r="Q31" i="8"/>
  <c r="Q32" i="8"/>
  <c r="Q33" i="8"/>
  <c r="Q34" i="8"/>
  <c r="Q35" i="8"/>
  <c r="Q36" i="8"/>
  <c r="P36" i="8"/>
  <c r="P34" i="8"/>
  <c r="P33" i="8"/>
  <c r="P32" i="8"/>
  <c r="P31" i="8"/>
  <c r="P35" i="8"/>
  <c r="P30" i="8"/>
  <c r="Q17" i="8"/>
  <c r="Q18" i="8"/>
  <c r="Q19" i="8"/>
  <c r="Q20" i="8"/>
  <c r="Q24" i="8"/>
  <c r="P19" i="8"/>
  <c r="P24" i="8"/>
  <c r="P20" i="8"/>
  <c r="S17" i="8"/>
  <c r="P18" i="8"/>
  <c r="P17" i="8"/>
  <c r="D107" i="7"/>
  <c r="E107" i="7"/>
  <c r="F107" i="7"/>
  <c r="G107" i="7"/>
  <c r="H107" i="7"/>
  <c r="C107" i="7"/>
  <c r="H101" i="7"/>
  <c r="G101" i="7"/>
  <c r="F101" i="7"/>
  <c r="E101" i="7"/>
  <c r="D101" i="7"/>
  <c r="C101" i="7"/>
  <c r="D88" i="7"/>
  <c r="E88" i="7"/>
  <c r="F88" i="7"/>
  <c r="G88" i="7"/>
  <c r="H88" i="7"/>
  <c r="C88" i="7"/>
  <c r="D75" i="7"/>
  <c r="E75" i="7"/>
  <c r="F75" i="7"/>
  <c r="G75" i="7"/>
  <c r="H75" i="7"/>
  <c r="C75" i="7"/>
  <c r="D67" i="7"/>
  <c r="E67" i="7"/>
  <c r="F67" i="7"/>
  <c r="G67" i="7"/>
  <c r="H67" i="7"/>
  <c r="C67" i="7"/>
  <c r="D36" i="7"/>
  <c r="E36" i="7"/>
  <c r="F36" i="7"/>
  <c r="G36" i="7"/>
  <c r="H36" i="7"/>
  <c r="C36" i="7"/>
  <c r="D26" i="7"/>
  <c r="E26" i="7"/>
  <c r="F26" i="7"/>
  <c r="G26" i="7"/>
  <c r="G14" i="12"/>
  <c r="H26" i="7"/>
  <c r="H14" i="8"/>
  <c r="H49" i="8"/>
  <c r="C26" i="7"/>
  <c r="W96" i="7"/>
  <c r="W83" i="7"/>
  <c r="W72" i="7"/>
  <c r="V96" i="7"/>
  <c r="V83" i="7"/>
  <c r="V72" i="7"/>
  <c r="T19" i="7"/>
  <c r="T21" i="7"/>
  <c r="T51" i="7"/>
  <c r="T54" i="7"/>
  <c r="T59" i="7"/>
  <c r="T64" i="7"/>
  <c r="T70" i="7"/>
  <c r="T72" i="7"/>
  <c r="T79" i="7"/>
  <c r="T83" i="7"/>
  <c r="T92" i="7"/>
  <c r="T96" i="7"/>
  <c r="S96" i="7"/>
  <c r="S92" i="7"/>
  <c r="S83" i="7"/>
  <c r="S79" i="7"/>
  <c r="S72" i="7"/>
  <c r="S70" i="7"/>
  <c r="S64" i="7"/>
  <c r="S59" i="7"/>
  <c r="S54" i="7"/>
  <c r="S51" i="7"/>
  <c r="S21" i="7"/>
  <c r="S19" i="7"/>
  <c r="Q104" i="7"/>
  <c r="Q91" i="7"/>
  <c r="Q92" i="7"/>
  <c r="Q93" i="7"/>
  <c r="Q94" i="7"/>
  <c r="Q95" i="7"/>
  <c r="Q96" i="7"/>
  <c r="Q97" i="7"/>
  <c r="Q98" i="7"/>
  <c r="Q78" i="7"/>
  <c r="Q79" i="7"/>
  <c r="Q80" i="7"/>
  <c r="Q81" i="7"/>
  <c r="Q82" i="7"/>
  <c r="Q83" i="7"/>
  <c r="Q84" i="7"/>
  <c r="Q85" i="7"/>
  <c r="Q70" i="7"/>
  <c r="Q71" i="7"/>
  <c r="Q72" i="7"/>
  <c r="Q40" i="7"/>
  <c r="Q45" i="7"/>
  <c r="Q47" i="7"/>
  <c r="Q49" i="7"/>
  <c r="Q51" i="7"/>
  <c r="Q52" i="7"/>
  <c r="Q54" i="7"/>
  <c r="Q55" i="7"/>
  <c r="Q57" i="7"/>
  <c r="Q58" i="7"/>
  <c r="Q59" i="7"/>
  <c r="Q60" i="7"/>
  <c r="Q62" i="7"/>
  <c r="Q63" i="7"/>
  <c r="Q64" i="7"/>
  <c r="P104" i="7"/>
  <c r="P97" i="7"/>
  <c r="P95" i="7"/>
  <c r="P93" i="7"/>
  <c r="P91" i="7"/>
  <c r="P98" i="7"/>
  <c r="P96" i="7"/>
  <c r="P94" i="7"/>
  <c r="P92" i="7"/>
  <c r="P85" i="7"/>
  <c r="P83" i="7"/>
  <c r="P81" i="7"/>
  <c r="P79" i="7"/>
  <c r="P84" i="7"/>
  <c r="P82" i="7"/>
  <c r="P80" i="7"/>
  <c r="P78" i="7"/>
  <c r="P72" i="7"/>
  <c r="P71" i="7"/>
  <c r="P70" i="7"/>
  <c r="P64" i="7"/>
  <c r="P63" i="7"/>
  <c r="P62" i="7"/>
  <c r="P58" i="7"/>
  <c r="P59" i="7"/>
  <c r="P57" i="7"/>
  <c r="P55" i="7"/>
  <c r="P52" i="7"/>
  <c r="P49" i="7"/>
  <c r="P45" i="7"/>
  <c r="P60" i="7"/>
  <c r="P54" i="7"/>
  <c r="P51" i="7"/>
  <c r="P47" i="7"/>
  <c r="P40" i="7"/>
  <c r="Q31" i="7"/>
  <c r="Q32" i="7"/>
  <c r="Q33" i="7"/>
  <c r="P33" i="7"/>
  <c r="P32" i="7"/>
  <c r="P31" i="7"/>
  <c r="Q11" i="7"/>
  <c r="Q16" i="7"/>
  <c r="Q19" i="7"/>
  <c r="Q20" i="7"/>
  <c r="Q21" i="7"/>
  <c r="Q22" i="7"/>
  <c r="Q23" i="7"/>
  <c r="P23" i="7"/>
  <c r="P22" i="7"/>
  <c r="P21" i="7"/>
  <c r="P20" i="7"/>
  <c r="P19" i="7"/>
  <c r="P16" i="7"/>
  <c r="P11" i="7"/>
  <c r="G48" i="12"/>
  <c r="F14" i="8"/>
  <c r="F49" i="8"/>
  <c r="I34" i="12"/>
  <c r="I33" i="12"/>
  <c r="E14" i="8"/>
  <c r="E49" i="8"/>
  <c r="D14" i="13"/>
  <c r="D50" i="13"/>
  <c r="C14" i="12"/>
  <c r="C48" i="12"/>
  <c r="C14" i="9"/>
  <c r="C42" i="9"/>
  <c r="E14" i="9"/>
  <c r="E42" i="9"/>
  <c r="G14" i="9"/>
  <c r="C14" i="10"/>
  <c r="C45" i="10"/>
  <c r="E14" i="10"/>
  <c r="E45" i="10"/>
  <c r="G14" i="10"/>
  <c r="C14" i="11"/>
  <c r="C46" i="11"/>
  <c r="G14" i="11"/>
  <c r="G46" i="11"/>
  <c r="E14" i="11"/>
  <c r="E46" i="11"/>
  <c r="D14" i="12"/>
  <c r="D48" i="12"/>
  <c r="F14" i="12"/>
  <c r="F48" i="12"/>
  <c r="H14" i="12"/>
  <c r="H48" i="12"/>
  <c r="C14" i="13"/>
  <c r="C50" i="13"/>
  <c r="E14" i="13"/>
  <c r="E50" i="13"/>
  <c r="G14" i="13"/>
  <c r="G50" i="13"/>
  <c r="D14" i="9"/>
  <c r="D42" i="9"/>
  <c r="F14" i="9"/>
  <c r="F42" i="9"/>
  <c r="H14" i="9"/>
  <c r="H42" i="9"/>
  <c r="D14" i="10"/>
  <c r="D45" i="10"/>
  <c r="F14" i="10"/>
  <c r="H14" i="10"/>
  <c r="H45" i="10"/>
  <c r="H14" i="11"/>
  <c r="H46" i="11"/>
  <c r="F14" i="11"/>
  <c r="F46" i="11"/>
  <c r="D14" i="11"/>
  <c r="E14" i="12"/>
  <c r="E48" i="12"/>
  <c r="F14" i="13"/>
  <c r="F50" i="13"/>
  <c r="H14" i="13"/>
  <c r="H50" i="13"/>
  <c r="G45" i="10"/>
  <c r="I27" i="9"/>
  <c r="I43" i="13"/>
  <c r="I44" i="13"/>
  <c r="I45" i="13"/>
  <c r="I35" i="13"/>
  <c r="I36" i="13"/>
  <c r="I37" i="13"/>
  <c r="I41" i="12"/>
  <c r="I42" i="12"/>
  <c r="I43" i="12"/>
  <c r="I35" i="12"/>
  <c r="I40" i="11"/>
  <c r="I41" i="11"/>
  <c r="I39" i="11"/>
  <c r="I31" i="11"/>
  <c r="I32" i="11"/>
  <c r="I33" i="11"/>
  <c r="F45" i="10"/>
  <c r="I28" i="10"/>
  <c r="I29" i="10"/>
  <c r="I30" i="10"/>
  <c r="I38" i="10"/>
  <c r="I39" i="10"/>
  <c r="I40" i="10"/>
  <c r="G42" i="9"/>
  <c r="I37" i="9"/>
  <c r="I35" i="9"/>
  <c r="I36" i="9"/>
  <c r="I26" i="9"/>
  <c r="I28" i="9"/>
  <c r="I43" i="8"/>
  <c r="D14" i="8"/>
  <c r="D49" i="8"/>
  <c r="C14" i="8"/>
  <c r="C49" i="8"/>
  <c r="G14" i="8"/>
  <c r="G49" i="8"/>
  <c r="I42" i="8"/>
  <c r="I44" i="8"/>
  <c r="I26" i="7"/>
  <c r="I36" i="7"/>
  <c r="I67" i="7"/>
  <c r="I75" i="7"/>
  <c r="I88" i="7"/>
  <c r="I101" i="7"/>
  <c r="I107" i="7"/>
  <c r="I14" i="10"/>
  <c r="I14" i="12"/>
  <c r="I14" i="13"/>
  <c r="I14" i="11"/>
  <c r="D46" i="11"/>
  <c r="I46" i="11"/>
  <c r="I14" i="9"/>
  <c r="I45" i="10"/>
  <c r="I50" i="13"/>
  <c r="I48" i="12"/>
  <c r="I42" i="9"/>
  <c r="I49" i="8"/>
  <c r="I14" i="8"/>
  <c r="H26" i="8"/>
  <c r="G26" i="8"/>
  <c r="F26" i="8"/>
  <c r="E26" i="8"/>
  <c r="D26" i="8"/>
  <c r="C26" i="8"/>
  <c r="H25" i="8"/>
  <c r="G25" i="8"/>
  <c r="F25" i="8"/>
  <c r="E25" i="8"/>
  <c r="D25" i="8"/>
  <c r="C25" i="8"/>
  <c r="H100" i="7"/>
  <c r="G100" i="7"/>
  <c r="F100" i="7"/>
  <c r="E100" i="7"/>
  <c r="D100" i="7"/>
  <c r="C100" i="7"/>
  <c r="H99" i="7"/>
  <c r="G99" i="7"/>
  <c r="F99" i="7"/>
  <c r="E99" i="7"/>
  <c r="D99" i="7"/>
  <c r="C99" i="7"/>
  <c r="H74" i="7"/>
  <c r="G74" i="7"/>
  <c r="F74" i="7"/>
  <c r="E74" i="7"/>
  <c r="D74" i="7"/>
  <c r="C74" i="7"/>
  <c r="H73" i="7"/>
  <c r="G73" i="7"/>
  <c r="F73" i="7"/>
  <c r="E73" i="7"/>
  <c r="D73" i="7"/>
  <c r="C73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87" i="7"/>
  <c r="G87" i="7"/>
  <c r="F87" i="7"/>
  <c r="E87" i="7"/>
  <c r="D87" i="7"/>
  <c r="C87" i="7"/>
  <c r="H86" i="7"/>
  <c r="G86" i="7"/>
  <c r="F86" i="7"/>
  <c r="E86" i="7"/>
  <c r="D86" i="7"/>
  <c r="C86" i="7"/>
  <c r="H66" i="7"/>
  <c r="G66" i="7"/>
  <c r="F66" i="7"/>
  <c r="E66" i="7"/>
  <c r="D66" i="7"/>
  <c r="C66" i="7"/>
  <c r="H65" i="7"/>
  <c r="G65" i="7"/>
  <c r="F65" i="7"/>
  <c r="E65" i="7"/>
  <c r="D65" i="7"/>
  <c r="C65" i="7"/>
  <c r="H35" i="7"/>
  <c r="G35" i="7"/>
  <c r="F35" i="7"/>
  <c r="E35" i="7"/>
  <c r="D35" i="7"/>
  <c r="C35" i="7"/>
  <c r="H34" i="7"/>
  <c r="G34" i="7"/>
  <c r="F34" i="7"/>
  <c r="E34" i="7"/>
  <c r="D34" i="7"/>
  <c r="C34" i="7"/>
  <c r="H25" i="7"/>
  <c r="G25" i="7"/>
  <c r="F25" i="7"/>
  <c r="E25" i="7"/>
  <c r="D25" i="7"/>
  <c r="C25" i="7"/>
  <c r="H24" i="7"/>
  <c r="G24" i="7"/>
  <c r="F24" i="7"/>
  <c r="E24" i="7"/>
  <c r="D24" i="7"/>
  <c r="C24" i="7"/>
  <c r="D12" i="13"/>
  <c r="D48" i="13"/>
  <c r="D12" i="11"/>
  <c r="D44" i="11"/>
  <c r="D12" i="10"/>
  <c r="D43" i="10"/>
  <c r="D12" i="9"/>
  <c r="D40" i="9"/>
  <c r="D12" i="12"/>
  <c r="D46" i="12"/>
  <c r="F12" i="13"/>
  <c r="F48" i="13"/>
  <c r="F12" i="11"/>
  <c r="F44" i="11"/>
  <c r="F12" i="10"/>
  <c r="F43" i="10"/>
  <c r="F12" i="9"/>
  <c r="F40" i="9"/>
  <c r="F12" i="12"/>
  <c r="F46" i="12"/>
  <c r="H12" i="8"/>
  <c r="H47" i="8"/>
  <c r="H12" i="13"/>
  <c r="H48" i="13"/>
  <c r="H12" i="11"/>
  <c r="H44" i="11"/>
  <c r="H12" i="10"/>
  <c r="H43" i="10"/>
  <c r="H12" i="9"/>
  <c r="H40" i="9"/>
  <c r="H12" i="12"/>
  <c r="H46" i="12"/>
  <c r="D13" i="8"/>
  <c r="D48" i="8"/>
  <c r="D13" i="13"/>
  <c r="D49" i="13"/>
  <c r="D13" i="10"/>
  <c r="D44" i="10"/>
  <c r="D13" i="9"/>
  <c r="D41" i="9"/>
  <c r="D13" i="12"/>
  <c r="D47" i="12"/>
  <c r="D13" i="11"/>
  <c r="D45" i="11"/>
  <c r="F13" i="8"/>
  <c r="F48" i="8"/>
  <c r="F13" i="13"/>
  <c r="F49" i="13"/>
  <c r="F13" i="10"/>
  <c r="F44" i="10"/>
  <c r="F13" i="9"/>
  <c r="F41" i="9"/>
  <c r="F13" i="12"/>
  <c r="F47" i="12"/>
  <c r="F13" i="11"/>
  <c r="F45" i="11"/>
  <c r="H13" i="8"/>
  <c r="H48" i="8"/>
  <c r="H13" i="13"/>
  <c r="H49" i="13"/>
  <c r="H13" i="10"/>
  <c r="H44" i="10"/>
  <c r="H13" i="9"/>
  <c r="H41" i="9"/>
  <c r="H13" i="12"/>
  <c r="H47" i="12"/>
  <c r="H13" i="11"/>
  <c r="H45" i="11"/>
  <c r="C12" i="12"/>
  <c r="C12" i="13"/>
  <c r="C12" i="11"/>
  <c r="C12" i="10"/>
  <c r="C12" i="9"/>
  <c r="E12" i="8"/>
  <c r="E47" i="8"/>
  <c r="E12" i="12"/>
  <c r="E46" i="12"/>
  <c r="E12" i="13"/>
  <c r="E48" i="13"/>
  <c r="E12" i="11"/>
  <c r="E44" i="11"/>
  <c r="E12" i="10"/>
  <c r="E43" i="10"/>
  <c r="E12" i="9"/>
  <c r="E40" i="9"/>
  <c r="G12" i="12"/>
  <c r="G46" i="12"/>
  <c r="G12" i="13"/>
  <c r="G48" i="13"/>
  <c r="G12" i="11"/>
  <c r="G44" i="11"/>
  <c r="G12" i="10"/>
  <c r="G43" i="10"/>
  <c r="G12" i="9"/>
  <c r="G40" i="9"/>
  <c r="C13" i="8"/>
  <c r="C48" i="8"/>
  <c r="C13" i="12"/>
  <c r="C13" i="11"/>
  <c r="C13" i="13"/>
  <c r="C13" i="10"/>
  <c r="C13" i="9"/>
  <c r="E13" i="8"/>
  <c r="E48" i="8"/>
  <c r="E13" i="12"/>
  <c r="E47" i="12"/>
  <c r="E13" i="11"/>
  <c r="E45" i="11"/>
  <c r="E13" i="13"/>
  <c r="E49" i="13"/>
  <c r="E13" i="10"/>
  <c r="E44" i="10"/>
  <c r="E13" i="9"/>
  <c r="E41" i="9"/>
  <c r="G13" i="8"/>
  <c r="G48" i="8"/>
  <c r="G13" i="12"/>
  <c r="G47" i="12"/>
  <c r="G13" i="11"/>
  <c r="G45" i="11"/>
  <c r="G13" i="13"/>
  <c r="G49" i="13"/>
  <c r="G13" i="10"/>
  <c r="G44" i="10"/>
  <c r="G13" i="9"/>
  <c r="G41" i="9"/>
  <c r="C12" i="8"/>
  <c r="C47" i="8"/>
  <c r="D12" i="8"/>
  <c r="D47" i="8"/>
  <c r="F12" i="8"/>
  <c r="F47" i="8"/>
  <c r="G12" i="8"/>
  <c r="G47" i="8"/>
  <c r="I25" i="8"/>
  <c r="I26" i="8"/>
  <c r="I24" i="7"/>
  <c r="I25" i="7"/>
  <c r="I34" i="7"/>
  <c r="I35" i="7"/>
  <c r="I65" i="7"/>
  <c r="I66" i="7"/>
  <c r="I86" i="7"/>
  <c r="I87" i="7"/>
  <c r="I105" i="7"/>
  <c r="I106" i="7"/>
  <c r="I73" i="7"/>
  <c r="I74" i="7"/>
  <c r="I99" i="7"/>
  <c r="I100" i="7"/>
  <c r="I48" i="8"/>
  <c r="I13" i="8"/>
  <c r="C41" i="9"/>
  <c r="I41" i="9"/>
  <c r="I13" i="9"/>
  <c r="I13" i="13"/>
  <c r="C49" i="13"/>
  <c r="I49" i="13"/>
  <c r="C47" i="12"/>
  <c r="I47" i="12"/>
  <c r="I13" i="12"/>
  <c r="I12" i="10"/>
  <c r="C43" i="10"/>
  <c r="I43" i="10"/>
  <c r="C48" i="13"/>
  <c r="I48" i="13"/>
  <c r="I12" i="13"/>
  <c r="M10" i="13"/>
  <c r="M10" i="12"/>
  <c r="M10" i="11"/>
  <c r="M9" i="13"/>
  <c r="M9" i="12"/>
  <c r="M9" i="11"/>
  <c r="M9" i="10"/>
  <c r="M9" i="9"/>
  <c r="M9" i="8"/>
  <c r="M11" i="13"/>
  <c r="M11" i="11"/>
  <c r="M11" i="12"/>
  <c r="M11" i="10"/>
  <c r="M11" i="9"/>
  <c r="M11" i="8"/>
  <c r="M10" i="10"/>
  <c r="M10" i="9"/>
  <c r="M10" i="8"/>
  <c r="M8" i="13"/>
  <c r="M8" i="12"/>
  <c r="M8" i="11"/>
  <c r="M8" i="10"/>
  <c r="M8" i="9"/>
  <c r="M8" i="8"/>
  <c r="M7" i="13"/>
  <c r="M7" i="12"/>
  <c r="M7" i="11"/>
  <c r="M7" i="10"/>
  <c r="M7" i="9"/>
  <c r="M7" i="8"/>
  <c r="M6" i="13"/>
  <c r="M6" i="12"/>
  <c r="M6" i="11"/>
  <c r="M6" i="10"/>
  <c r="M6" i="9"/>
  <c r="M6" i="8"/>
  <c r="C44" i="10"/>
  <c r="I44" i="10"/>
  <c r="I13" i="10"/>
  <c r="C45" i="11"/>
  <c r="I45" i="11"/>
  <c r="I13" i="11"/>
  <c r="C40" i="9"/>
  <c r="I40" i="9"/>
  <c r="I12" i="9"/>
  <c r="C44" i="11"/>
  <c r="I44" i="11"/>
  <c r="I12" i="11"/>
  <c r="C46" i="12"/>
  <c r="I46" i="12"/>
  <c r="I12" i="12"/>
  <c r="I47" i="8"/>
  <c r="I12" i="8"/>
</calcChain>
</file>

<file path=xl/sharedStrings.xml><?xml version="1.0" encoding="utf-8"?>
<sst xmlns="http://schemas.openxmlformats.org/spreadsheetml/2006/main" count="1418" uniqueCount="507">
  <si>
    <t>x</t>
  </si>
  <si>
    <t>gy</t>
  </si>
  <si>
    <t>Differenciálegyenletek a fizikában I.</t>
  </si>
  <si>
    <t>A fizika numerikus módszerei I.</t>
  </si>
  <si>
    <t>Elektronika és méréstechnika</t>
  </si>
  <si>
    <t>Termodinamika</t>
  </si>
  <si>
    <t>Optika és relativitáselmélet</t>
  </si>
  <si>
    <t>Atom- és kvantumfizika</t>
  </si>
  <si>
    <t>Mag- és részecskefizika</t>
  </si>
  <si>
    <t>Kondenzált anyagok fizikája</t>
  </si>
  <si>
    <t>Elméleti Fizika A</t>
  </si>
  <si>
    <t>Analízis I.</t>
  </si>
  <si>
    <t>Analízis II.</t>
  </si>
  <si>
    <t>Relativitáselmélet</t>
  </si>
  <si>
    <t>Jelfeldolgozás</t>
  </si>
  <si>
    <t>Csoportelmélet</t>
  </si>
  <si>
    <t>Biofizika I.</t>
  </si>
  <si>
    <t>Fejezetek a mag- és részecskefizikából</t>
  </si>
  <si>
    <t xml:space="preserve">Fejezetek az anyagtudományból és a szilárdtestfizikából </t>
  </si>
  <si>
    <t>Molekulafizika</t>
  </si>
  <si>
    <t>Önszerveződés és komplex viselkedés</t>
  </si>
  <si>
    <t>A kvantummechanika speciális fejezetei</t>
  </si>
  <si>
    <t>Hálózati adatkezelés a fizikában</t>
  </si>
  <si>
    <t>Véletlen fizikai folyamatok</t>
  </si>
  <si>
    <t>Mikrokontrollerek és alkalmazásaik</t>
  </si>
  <si>
    <t>Biomechanika és biooptika</t>
  </si>
  <si>
    <t>Elméleti evolúcióbiológia</t>
  </si>
  <si>
    <t>Biofizika II.</t>
  </si>
  <si>
    <t>Élettan gyakorlat</t>
  </si>
  <si>
    <t>Szerkezetvizsgálati módszerek a biofizikában</t>
  </si>
  <si>
    <t xml:space="preserve"> </t>
  </si>
  <si>
    <t xml:space="preserve">  </t>
  </si>
  <si>
    <t>A Föld alakja és nehézségi erőtere</t>
  </si>
  <si>
    <t>Földmágnesség és a Föld körüli térség fizikája</t>
  </si>
  <si>
    <t>Geotermika és radiometrikus kormeghatározás</t>
  </si>
  <si>
    <t>Szeizmika</t>
  </si>
  <si>
    <t>Általános meteorológia 2</t>
  </si>
  <si>
    <t>Levegőkémia</t>
  </si>
  <si>
    <t>Számítógépes alapismeretek</t>
  </si>
  <si>
    <t>ea</t>
  </si>
  <si>
    <t>a</t>
  </si>
  <si>
    <t>Differenciálegyenletek a fizikában II.</t>
  </si>
  <si>
    <t>Matematikai módszerek a fizikában</t>
  </si>
  <si>
    <t>A fizika numerikus módszerei II.</t>
  </si>
  <si>
    <t>Klimatológia</t>
  </si>
  <si>
    <t>Szakdolgozat</t>
  </si>
  <si>
    <t>lab</t>
  </si>
  <si>
    <t>tantárgyfelelős</t>
  </si>
  <si>
    <t>Vektorszámítás (emelt szint)</t>
  </si>
  <si>
    <t>Folytonos közegek mechanikája (emelt szint)</t>
  </si>
  <si>
    <t>Elektromágnesség (emelt szint)</t>
  </si>
  <si>
    <t>Mechanika (emelt szint)</t>
  </si>
  <si>
    <t>Digitális méréstechnika</t>
  </si>
  <si>
    <t>Évközi és nyári terepgyakorlat</t>
  </si>
  <si>
    <t>Szinoptikus meteorológia</t>
  </si>
  <si>
    <t>Szeminárium (fizikából)</t>
  </si>
  <si>
    <t>Általános meteorológia 1</t>
  </si>
  <si>
    <t>Szakdolgozati konzultáció</t>
  </si>
  <si>
    <t>Kritériumtárgyak és szintfelmérők</t>
  </si>
  <si>
    <t>Fizika szintfelmérő</t>
  </si>
  <si>
    <t>Matematika kritériumtárgy</t>
  </si>
  <si>
    <t>Csillagász specializáció</t>
  </si>
  <si>
    <t>Geofizikus specializáció</t>
  </si>
  <si>
    <t>Meteorológus specializáció</t>
  </si>
  <si>
    <t>Fizikus specializáció</t>
  </si>
  <si>
    <t>Biofizikus specializáció</t>
  </si>
  <si>
    <t>Bevezetés a biológiába 1.</t>
  </si>
  <si>
    <t>Bevezetés a biológiába 2.</t>
  </si>
  <si>
    <t>Bevezetés a biológiába 3.</t>
  </si>
  <si>
    <t>Fejezetek a fizikából modul</t>
  </si>
  <si>
    <t>szabadon választható</t>
  </si>
  <si>
    <t>Szabadon választható</t>
  </si>
  <si>
    <t>kon</t>
  </si>
  <si>
    <t>Numerikus matematika, informatika, elektronika</t>
  </si>
  <si>
    <t>Informatikus fizikus specializáció</t>
  </si>
  <si>
    <t>Haladó alkalmazott programozás</t>
  </si>
  <si>
    <t>Teljes képzés:</t>
  </si>
  <si>
    <t>Elméleti mechanika A</t>
  </si>
  <si>
    <t>Elektrodinamika A</t>
  </si>
  <si>
    <t>Kvantummechanika A</t>
  </si>
  <si>
    <t>Statisztikus fizika A</t>
  </si>
  <si>
    <t>Elméleti mechanika B</t>
  </si>
  <si>
    <t>Elektrodinamika B</t>
  </si>
  <si>
    <t>Kvantummechanika B</t>
  </si>
  <si>
    <t>Statisztikus fizika B</t>
  </si>
  <si>
    <t>o</t>
  </si>
  <si>
    <t>Geofizikai adatfeldolgozás</t>
  </si>
  <si>
    <t>A Föld belső szerkezete</t>
  </si>
  <si>
    <t>Globális változások</t>
  </si>
  <si>
    <t>Gravitációs és mágneses kutatómódszer</t>
  </si>
  <si>
    <t>Geoelektromos kutatómódszer</t>
  </si>
  <si>
    <t>Alkalmazott geofizika</t>
  </si>
  <si>
    <t>Mélyfúrási geofizika</t>
  </si>
  <si>
    <t>Terepgyakorlat 2</t>
  </si>
  <si>
    <t>Bagoly Zsolt</t>
  </si>
  <si>
    <t>Dankházi Zoltán</t>
  </si>
  <si>
    <t>Koltai János</t>
  </si>
  <si>
    <t>Csanád Máté</t>
  </si>
  <si>
    <t>Szabó Bálint</t>
  </si>
  <si>
    <t>Fizika laboratórium 1</t>
  </si>
  <si>
    <t>Fizika laboratórium 2</t>
  </si>
  <si>
    <t>Fizika laboratórium 3</t>
  </si>
  <si>
    <t>Fizika laboratórium 4</t>
  </si>
  <si>
    <t>Fizika laboratórium</t>
  </si>
  <si>
    <t>S8MAN2</t>
  </si>
  <si>
    <t>Calculus</t>
  </si>
  <si>
    <t>GFDRTZ</t>
  </si>
  <si>
    <t>Differential Equations in Physics I.</t>
  </si>
  <si>
    <t>O4G072</t>
  </si>
  <si>
    <t>Vector Calculus</t>
  </si>
  <si>
    <t>Differential Equations in Physics II.</t>
  </si>
  <si>
    <t>Mathematical Methods in Physics</t>
  </si>
  <si>
    <t>D0IXQS</t>
  </si>
  <si>
    <t>TYYHG5</t>
  </si>
  <si>
    <t>Electronics and Measurement Technology</t>
  </si>
  <si>
    <t>Basics of Informatics</t>
  </si>
  <si>
    <t>FWXCKF</t>
  </si>
  <si>
    <t>Numerical Methods in Physics I.</t>
  </si>
  <si>
    <t>Basics of Programming</t>
  </si>
  <si>
    <t>Numerical Methods in Physics II.</t>
  </si>
  <si>
    <t>NZQJX3</t>
  </si>
  <si>
    <t>Mechanics</t>
  </si>
  <si>
    <t>Continuum Mechanics</t>
  </si>
  <si>
    <t>G92VDZ</t>
  </si>
  <si>
    <t>Electromagnetism</t>
  </si>
  <si>
    <t>MEP4DX</t>
  </si>
  <si>
    <t>Thermodynamics</t>
  </si>
  <si>
    <t>EPLQ7Y</t>
  </si>
  <si>
    <t>Optics and Theory of Relativity</t>
  </si>
  <si>
    <t>DI6UJU</t>
  </si>
  <si>
    <t>Atomic and Quantum Physics</t>
  </si>
  <si>
    <t>Introduction to Astrophysics</t>
  </si>
  <si>
    <t>SM6BZ6</t>
  </si>
  <si>
    <t>Nuclear and Particle Physics</t>
  </si>
  <si>
    <t>Condensed Matter Physics</t>
  </si>
  <si>
    <t>PM4RLX</t>
  </si>
  <si>
    <t>C9TLWX</t>
  </si>
  <si>
    <t>RJTHRH</t>
  </si>
  <si>
    <t>Theoretical Mechanics A</t>
  </si>
  <si>
    <t>VT7G83</t>
  </si>
  <si>
    <t>Electrodynamics A</t>
  </si>
  <si>
    <t>KRH4LY</t>
  </si>
  <si>
    <t>Quantum Mechanics A</t>
  </si>
  <si>
    <t>Y4ODA6</t>
  </si>
  <si>
    <t>Statistical Physics A</t>
  </si>
  <si>
    <t>Theoretical Mechanics B</t>
  </si>
  <si>
    <t>UWV8MX</t>
  </si>
  <si>
    <t>Electrodynamics B</t>
  </si>
  <si>
    <t>Quantum Mechanics B</t>
  </si>
  <si>
    <t>POFZ5T</t>
  </si>
  <si>
    <t>Thesis Tutorial</t>
  </si>
  <si>
    <t>CG8GGL</t>
  </si>
  <si>
    <t>Group Theory</t>
  </si>
  <si>
    <t>Analysis I.</t>
  </si>
  <si>
    <t>Analysis II.</t>
  </si>
  <si>
    <t>Theory of Relativity</t>
  </si>
  <si>
    <t>Biophysics I.</t>
  </si>
  <si>
    <t>KM4P5Y</t>
  </si>
  <si>
    <t>Chapters in Nuclear and Particle Physics</t>
  </si>
  <si>
    <t>YNXVBA</t>
  </si>
  <si>
    <t>Chapters in Materials Science and Solid State Physics</t>
  </si>
  <si>
    <t>HQOFIM</t>
  </si>
  <si>
    <t>Molecular Physics</t>
  </si>
  <si>
    <t>Self Organization and Complex Behavior</t>
  </si>
  <si>
    <t>Special Chapters in Quantum Mechanics</t>
  </si>
  <si>
    <t>KP46K8</t>
  </si>
  <si>
    <t>Introduction to Biology 1.</t>
  </si>
  <si>
    <t>NG7DEN</t>
  </si>
  <si>
    <t>Introduction to Biology 2.</t>
  </si>
  <si>
    <t>BFJNBX</t>
  </si>
  <si>
    <t>Introduction to Biology 3.</t>
  </si>
  <si>
    <t>OW58XI</t>
  </si>
  <si>
    <t>Biomechanics and Biooptics</t>
  </si>
  <si>
    <t>YEA3QE</t>
  </si>
  <si>
    <t>Theoretical Evolutionary Biology</t>
  </si>
  <si>
    <t>Biophysics II.</t>
  </si>
  <si>
    <t>GYVVCB</t>
  </si>
  <si>
    <t>Physiology Laboratory</t>
  </si>
  <si>
    <t>Biophysical Methods to Study Macromolecular Structures</t>
  </si>
  <si>
    <t>GQSUZN</t>
  </si>
  <si>
    <t>Advanced Applied Programming</t>
  </si>
  <si>
    <t>Informatics Tools for Research</t>
  </si>
  <si>
    <t>Signal Processing</t>
  </si>
  <si>
    <t>EZC9V9</t>
  </si>
  <si>
    <t>Digital Measurement Technology</t>
  </si>
  <si>
    <t>Network Based Data Processing in Physics</t>
  </si>
  <si>
    <t>GLGXON</t>
  </si>
  <si>
    <t>Stochastic Physical Processes</t>
  </si>
  <si>
    <t>Computer Simulations</t>
  </si>
  <si>
    <t>S63SAT</t>
  </si>
  <si>
    <t>SI3NIU</t>
  </si>
  <si>
    <t>Introduction to Astronomy I.</t>
  </si>
  <si>
    <t>Introduction to Astronomy II.</t>
  </si>
  <si>
    <t>Introduction to Astronomy III.</t>
  </si>
  <si>
    <t>Introduction to Astronomy IV.</t>
  </si>
  <si>
    <t>IKO9XY</t>
  </si>
  <si>
    <t>Astrometry I.</t>
  </si>
  <si>
    <t>Astrometry II.</t>
  </si>
  <si>
    <t>VZTJ7V</t>
  </si>
  <si>
    <t>Astrophysics II.</t>
  </si>
  <si>
    <t>M795KW</t>
  </si>
  <si>
    <t>History of Astronomy I.</t>
  </si>
  <si>
    <t>History of Astronomy II.</t>
  </si>
  <si>
    <t>ERVK0E</t>
  </si>
  <si>
    <t>Astronomy Seminar I.</t>
  </si>
  <si>
    <t>Astronomy Seminar II.</t>
  </si>
  <si>
    <t>ECPMD9</t>
  </si>
  <si>
    <t>Observation Exercises in Astronomy I.</t>
  </si>
  <si>
    <t>Observation Exercises in Astronomy II.</t>
  </si>
  <si>
    <t>Observation Exercises in Astronomy III.</t>
  </si>
  <si>
    <t>Criterion Course in Mathematics</t>
  </si>
  <si>
    <t>Assessment Test in Physics</t>
  </si>
  <si>
    <t>PHMZBL</t>
  </si>
  <si>
    <t>Izsák Ferenc</t>
  </si>
  <si>
    <t>ZSBRM7</t>
  </si>
  <si>
    <t>fizszintf17xa</t>
  </si>
  <si>
    <t>vektorf17ea</t>
  </si>
  <si>
    <t>matmodszf17ea</t>
  </si>
  <si>
    <t>valszamf17ea</t>
  </si>
  <si>
    <t>analf1m17ea</t>
  </si>
  <si>
    <t>analf2m17ea</t>
  </si>
  <si>
    <t>elektrof17ea</t>
  </si>
  <si>
    <t>mechf17ea</t>
  </si>
  <si>
    <t>folytkozf17ea</t>
  </si>
  <si>
    <t>elmagnf17ea</t>
  </si>
  <si>
    <t>termof17ea</t>
  </si>
  <si>
    <t>optrelf17ea</t>
  </si>
  <si>
    <t>bevasztf17ea</t>
  </si>
  <si>
    <t>magreszf17ea</t>
  </si>
  <si>
    <t>kondanyf17ea</t>
  </si>
  <si>
    <t>relelmf17ea</t>
  </si>
  <si>
    <t>fizlab1f17la</t>
  </si>
  <si>
    <t>fizlab2f17la</t>
  </si>
  <si>
    <t>fizlab3f17la</t>
  </si>
  <si>
    <t>fizlab4f17la</t>
  </si>
  <si>
    <t>elmfiz1af17ea</t>
  </si>
  <si>
    <t>elmfiz2af17ea</t>
  </si>
  <si>
    <t>elmfiz3af17ea</t>
  </si>
  <si>
    <t>elmfiz4af17ea</t>
  </si>
  <si>
    <t>elmfiz1bf17ea</t>
  </si>
  <si>
    <t>elmfiz2bf17ea</t>
  </si>
  <si>
    <t>elmfiz3bf17ea</t>
  </si>
  <si>
    <t>elmfiz4bf17ea</t>
  </si>
  <si>
    <t>Ispánovity Péter Dusán</t>
  </si>
  <si>
    <t>Fejezetek az asztrofizikából</t>
  </si>
  <si>
    <t>Chapters in Astrophysics</t>
  </si>
  <si>
    <t>Derényi Imre</t>
  </si>
  <si>
    <t>Simon Péter</t>
  </si>
  <si>
    <t>Frei Zsolt</t>
  </si>
  <si>
    <t>Bántay Péter</t>
  </si>
  <si>
    <t>Csabai István</t>
  </si>
  <si>
    <t>Groma István</t>
  </si>
  <si>
    <t>Cserti József</t>
  </si>
  <si>
    <t>Katz Sándor</t>
  </si>
  <si>
    <t>Tél Tamás</t>
  </si>
  <si>
    <t>Jakovácz Antal</t>
  </si>
  <si>
    <t>Vattay Gábor</t>
  </si>
  <si>
    <t>Csótó Attila</t>
  </si>
  <si>
    <t>Gubicza Jenő</t>
  </si>
  <si>
    <t>Kürti Jenő</t>
  </si>
  <si>
    <t>Révész Ádám</t>
  </si>
  <si>
    <t>Horváth Ákos</t>
  </si>
  <si>
    <t>Palla Gergely</t>
  </si>
  <si>
    <t>Temesvári Tamás</t>
  </si>
  <si>
    <t>Radnóti Katalin</t>
  </si>
  <si>
    <t>Nógrádi Dániel</t>
  </si>
  <si>
    <t>Tárnok Krisztián</t>
  </si>
  <si>
    <t>Hajnik Tünde</t>
  </si>
  <si>
    <t>Tóth Attila</t>
  </si>
  <si>
    <t>Forgácsné Dajka Emese</t>
  </si>
  <si>
    <t>Süli Áron</t>
  </si>
  <si>
    <t>Kutrovátz Gábor</t>
  </si>
  <si>
    <t>Tóth L. Viktor</t>
  </si>
  <si>
    <t>Sándor Zsolt</t>
  </si>
  <si>
    <t>Meszéna Géza</t>
  </si>
  <si>
    <t>Papp Gábor</t>
  </si>
  <si>
    <t>Petrovay Kristóf</t>
  </si>
  <si>
    <t>Horváth Gábor</t>
  </si>
  <si>
    <t>Világi Ildikó</t>
  </si>
  <si>
    <t>Stéger József</t>
  </si>
  <si>
    <t>Rácz Zoltán</t>
  </si>
  <si>
    <t>Vella Péter</t>
  </si>
  <si>
    <t>subject</t>
  </si>
  <si>
    <t>neptun azonosító</t>
  </si>
  <si>
    <t>vektorf17ga</t>
  </si>
  <si>
    <t>matmodszf17ga</t>
  </si>
  <si>
    <t>valszamf17ga</t>
  </si>
  <si>
    <t>Kalkulus (emelt szint)</t>
  </si>
  <si>
    <t>kalkfm17ea</t>
  </si>
  <si>
    <t>kalkfm17ga</t>
  </si>
  <si>
    <t>Valószínűségszámítás és statisztika a fizikában</t>
  </si>
  <si>
    <t>Probability Theory and Statistics in Physics</t>
  </si>
  <si>
    <t>Programozási alapismeretek</t>
  </si>
  <si>
    <t>elmagnf17ga</t>
  </si>
  <si>
    <t>folytkozf17ga</t>
  </si>
  <si>
    <t>termof17ga</t>
  </si>
  <si>
    <t>optrelf17ga</t>
  </si>
  <si>
    <t>atomkvf17ga</t>
  </si>
  <si>
    <t>atomkvf17ea</t>
  </si>
  <si>
    <t>Asztrofizika I. (csillagász specializáció)</t>
  </si>
  <si>
    <t>Astrophysics I.</t>
  </si>
  <si>
    <t>Bevezetés az asztrofizikába (nem csillagász specializáció)</t>
  </si>
  <si>
    <t>kondanyf17ga</t>
  </si>
  <si>
    <t>elmfiz1af17ga</t>
  </si>
  <si>
    <t>elmfiz1bf17ga</t>
  </si>
  <si>
    <t>elmfiz2af17ga</t>
  </si>
  <si>
    <t>elmfiz3af17ga</t>
  </si>
  <si>
    <t>elmfiz4af17ga</t>
  </si>
  <si>
    <t>elmfiz2bf17ga</t>
  </si>
  <si>
    <t>elmfiz3bf17ga</t>
  </si>
  <si>
    <t>elmfiz4bf17ga</t>
  </si>
  <si>
    <t>fejasztf17ea</t>
  </si>
  <si>
    <t>fejanyagf17ea</t>
  </si>
  <si>
    <t>fejmagf17ea</t>
  </si>
  <si>
    <t>molfizf17ea</t>
  </si>
  <si>
    <t>onszkomplf17ea</t>
  </si>
  <si>
    <t>kvspecfejf17ea</t>
  </si>
  <si>
    <t>szamalapf17va</t>
  </si>
  <si>
    <t>fiznum1f17va</t>
  </si>
  <si>
    <t>progalapf17va</t>
  </si>
  <si>
    <t>fiznum2f17va</t>
  </si>
  <si>
    <t>diffegy1f17va</t>
  </si>
  <si>
    <t>diffegy2f17va</t>
  </si>
  <si>
    <t>szakdfizf17da</t>
  </si>
  <si>
    <t>Az Elméleti fizika A tárgyai kiválthatók az Elméleti fizika B tárgyaival, a kreditkülönbözetet pedig vagy más specializáció, vagy a programtervező informatikus alap- és mesterszak, vagy az informatikatanár szak kötelező és kötelezően választható tantárgyaival kell pótolni.</t>
  </si>
  <si>
    <t>biomechf17ex</t>
  </si>
  <si>
    <t>theorevolf17ex</t>
  </si>
  <si>
    <t>physiolb17lx</t>
  </si>
  <si>
    <t>bpstructf17ex</t>
  </si>
  <si>
    <t>biophys1f17ex</t>
  </si>
  <si>
    <t>biophys2f17ex</t>
  </si>
  <si>
    <t>groupthf17ex</t>
  </si>
  <si>
    <t>kutinff17ea</t>
  </si>
  <si>
    <t>kutinff17ga</t>
  </si>
  <si>
    <t>jelfeldf17ea</t>
  </si>
  <si>
    <t>jelfeldf17ga</t>
  </si>
  <si>
    <t>haloadatf17ea</t>
  </si>
  <si>
    <t>velfolyf17ea</t>
  </si>
  <si>
    <t>szamszimf17la</t>
  </si>
  <si>
    <t>mikrokontf17ea</t>
  </si>
  <si>
    <t>mikrokontf17la</t>
  </si>
  <si>
    <t>halprogf17ga</t>
  </si>
  <si>
    <t>digitmerf17la</t>
  </si>
  <si>
    <t>A kutatómunka információs eszközei</t>
  </si>
  <si>
    <t>Számítógépes szimulációk</t>
  </si>
  <si>
    <t>Microcontrollers and Their Applications</t>
  </si>
  <si>
    <t>Physics Laboratory 4</t>
  </si>
  <si>
    <t>Physics Laboratory 3</t>
  </si>
  <si>
    <t>Physics Laboratory 2</t>
  </si>
  <si>
    <t>Physics Laboratory 1</t>
  </si>
  <si>
    <t>bevbiol1b17ea</t>
  </si>
  <si>
    <t>bevbiol2b17ea</t>
  </si>
  <si>
    <t>bevbiol3b17ea</t>
  </si>
  <si>
    <t>csbevcsil1g17ea</t>
  </si>
  <si>
    <t>Bevezetés a csillagászatba 1</t>
  </si>
  <si>
    <t>csbevcsil2g17ea</t>
  </si>
  <si>
    <t>Bevezetés a csillagászatba 2</t>
  </si>
  <si>
    <t>csbevcsil3g17ea</t>
  </si>
  <si>
    <t>Bevezetés a csillagászatba 3</t>
  </si>
  <si>
    <t>csbevcsil4g17ea</t>
  </si>
  <si>
    <t>Bevezetés a csillagászatba 4</t>
  </si>
  <si>
    <t>csasztrom1g17ea</t>
  </si>
  <si>
    <t>Asztrometria 1</t>
  </si>
  <si>
    <t>csasztrom2g17ea</t>
  </si>
  <si>
    <t>Asztrometria 2</t>
  </si>
  <si>
    <t>csasztrof2g17ea</t>
  </si>
  <si>
    <t>Asztrofizika 2</t>
  </si>
  <si>
    <t>ft2csitor1g17ea</t>
  </si>
  <si>
    <t>A csillagászat története 1.</t>
  </si>
  <si>
    <t>ft2csitor2g17ea</t>
  </si>
  <si>
    <t>A csillagászat története 2.</t>
  </si>
  <si>
    <t>cscsillsz1g17ga</t>
  </si>
  <si>
    <t>Csillagászati szeminárium 1</t>
  </si>
  <si>
    <t>cscsillsz2g17ga</t>
  </si>
  <si>
    <t>Csillagászati szeminárium 2</t>
  </si>
  <si>
    <t>cseszlgyk1g17ga</t>
  </si>
  <si>
    <t>Csillagászati észlelési gyakorlatok 1.</t>
  </si>
  <si>
    <t>cseszlgyk2g17ga</t>
  </si>
  <si>
    <t>Csillagászati észlelési gyakorlatok 2</t>
  </si>
  <si>
    <t>cseszlgyk3g17ga</t>
  </si>
  <si>
    <t>Csillagászati észlelési gyakorlatok 3</t>
  </si>
  <si>
    <t>csasztrof1g17ea</t>
  </si>
  <si>
    <t>geoffoldalg17ea</t>
  </si>
  <si>
    <t>geofmagnesg17ea</t>
  </si>
  <si>
    <t>geofadatfdg17ga</t>
  </si>
  <si>
    <t>geofalkgeog17ga</t>
  </si>
  <si>
    <t>geofgravimg17ea</t>
  </si>
  <si>
    <t>geofgravimg17ga</t>
  </si>
  <si>
    <t>geofterep2g17ta</t>
  </si>
  <si>
    <t>geofelektrg17ea</t>
  </si>
  <si>
    <t>geofelektrg17ga</t>
  </si>
  <si>
    <t>geoffbelsog17ea</t>
  </si>
  <si>
    <t>geofgeoterg17ea</t>
  </si>
  <si>
    <t>geofszeizmg17ea</t>
  </si>
  <si>
    <t>geofszeizmg17ga</t>
  </si>
  <si>
    <t>geofmelyfrg17ea</t>
  </si>
  <si>
    <t>geofmelyfrg17ga</t>
  </si>
  <si>
    <t>geofglobalg17ea</t>
  </si>
  <si>
    <t>Timár Gábor</t>
  </si>
  <si>
    <t>Lipovics Tamás</t>
  </si>
  <si>
    <t>Balázs László</t>
  </si>
  <si>
    <t>Visnovitz Ferenc</t>
  </si>
  <si>
    <t>Kis Károly</t>
  </si>
  <si>
    <t>Lenkey László</t>
  </si>
  <si>
    <t>Galsa Attila</t>
  </si>
  <si>
    <t>Tóth Tamás</t>
  </si>
  <si>
    <t>Surányi Gergely</t>
  </si>
  <si>
    <t>Drahos Dezső</t>
  </si>
  <si>
    <t>Ferencz Csaba</t>
  </si>
  <si>
    <t>Légkörfizika 1</t>
  </si>
  <si>
    <t>Légkörfizika 2</t>
  </si>
  <si>
    <t>Dinamikus meteorológia 1</t>
  </si>
  <si>
    <t>Dinamikus meteorológia 2</t>
  </si>
  <si>
    <t>metaltmet1g17ea</t>
  </si>
  <si>
    <t>metaltmet2g17ea</t>
  </si>
  <si>
    <t>metaltmet2g17ga</t>
  </si>
  <si>
    <t>metklimat0g17ea</t>
  </si>
  <si>
    <t>metklimat0g17ga</t>
  </si>
  <si>
    <t>metevnygy0g17ta</t>
  </si>
  <si>
    <t>metszinop1g17ea</t>
  </si>
  <si>
    <t>metszinop1g17la</t>
  </si>
  <si>
    <t>metlegfiz1g17ea</t>
  </si>
  <si>
    <t>metlegfiz1g17ga</t>
  </si>
  <si>
    <t>metlegfiz2g17ea</t>
  </si>
  <si>
    <t>metlegfiz2g17ga</t>
  </si>
  <si>
    <t>metlevkem0g17ea</t>
  </si>
  <si>
    <t>metlevkem0g17ga</t>
  </si>
  <si>
    <t>metdinmet1g17ea</t>
  </si>
  <si>
    <t>metdinmet1g17ga</t>
  </si>
  <si>
    <t>metdinmet2g17ea</t>
  </si>
  <si>
    <t>metdinmet2g17ga</t>
  </si>
  <si>
    <t>Weidinger Tamás</t>
  </si>
  <si>
    <t>Mészáros Róbert</t>
  </si>
  <si>
    <t>Bartholy Judit</t>
  </si>
  <si>
    <t>Soósné Dezső Zsuzsanna</t>
  </si>
  <si>
    <t>Ács Ferenc</t>
  </si>
  <si>
    <t>Haszpra László</t>
  </si>
  <si>
    <t>Kód</t>
  </si>
  <si>
    <t>Tantárgy</t>
  </si>
  <si>
    <t>Szemeszter</t>
  </si>
  <si>
    <t>Óra</t>
  </si>
  <si>
    <t>Kr.</t>
  </si>
  <si>
    <t>Ért.</t>
  </si>
  <si>
    <t>e</t>
  </si>
  <si>
    <t>Előfeltétel I</t>
  </si>
  <si>
    <t>Előfeltétel II</t>
  </si>
  <si>
    <t>Előfeltétel III</t>
  </si>
  <si>
    <t>összes kontaktóra</t>
  </si>
  <si>
    <t>összes kredit</t>
  </si>
  <si>
    <t>Kf</t>
  </si>
  <si>
    <t>CK</t>
  </si>
  <si>
    <t>K</t>
  </si>
  <si>
    <t>Gyj</t>
  </si>
  <si>
    <t>Értékelés</t>
  </si>
  <si>
    <t>Előfeltételek</t>
  </si>
  <si>
    <t>K = kollokvium</t>
  </si>
  <si>
    <t>CK = C tipusú kollokvium</t>
  </si>
  <si>
    <t>Gyj = gyakorlati jegy</t>
  </si>
  <si>
    <t>Hf = háromfokozatú</t>
  </si>
  <si>
    <t>Kf = kétfokozatú</t>
  </si>
  <si>
    <t>e = erős</t>
  </si>
  <si>
    <t>gy = gyenge</t>
  </si>
  <si>
    <t>t = társfelvétel</t>
  </si>
  <si>
    <t>x = tárgy mintatantervi helye</t>
  </si>
  <si>
    <t>a = alternatívan felvehető tárgy helye</t>
  </si>
  <si>
    <t>o = opcionális helye a tárgynak</t>
  </si>
  <si>
    <t>összes kollokvium</t>
  </si>
  <si>
    <t>Tantervi háló: Fizika alapszak (2017-től)</t>
  </si>
  <si>
    <t>szakfelelős:</t>
  </si>
  <si>
    <t>Physics BSc (from 2017)</t>
  </si>
  <si>
    <t>DK</t>
  </si>
  <si>
    <t>Kalkulus</t>
  </si>
  <si>
    <t>Vektorszámítás</t>
  </si>
  <si>
    <t>kalkfem17ea</t>
  </si>
  <si>
    <t>kalkfem17ga</t>
  </si>
  <si>
    <t>vektoref17ea</t>
  </si>
  <si>
    <t>vektoref17ga</t>
  </si>
  <si>
    <t>Mechanika</t>
  </si>
  <si>
    <t>mechbf17ga</t>
  </si>
  <si>
    <t>mechaf17ga</t>
  </si>
  <si>
    <t>mechef17ga</t>
  </si>
  <si>
    <t>mechef17ea</t>
  </si>
  <si>
    <t>Folytonos közegek mechanikája</t>
  </si>
  <si>
    <t>folytkozef17ea</t>
  </si>
  <si>
    <t>folytkozef17ga</t>
  </si>
  <si>
    <t>Elektromágnesség</t>
  </si>
  <si>
    <t>elmagnef17ea</t>
  </si>
  <si>
    <t>elmagnef17ga</t>
  </si>
  <si>
    <t>Optika és relativitáselmélet (emelt szint)</t>
  </si>
  <si>
    <t>Termodinamika (emelt szint)</t>
  </si>
  <si>
    <t>termoef17ga</t>
  </si>
  <si>
    <t>optrelef17ga</t>
  </si>
  <si>
    <t>Az Elméleti fizika A tárgyai kiválthatók az Elméleti fizika B tárgyaival, a kreditkülönbözetet pedig vagy más specializáció, vagy a biológia alapszak, vagy a biológiatanár szak, vagy a biológus mesterszak, vagy a fizikus mesterszak biofizika specializációjának kötelező és kötelezően választható tantárgyaival kell pótolni.</t>
  </si>
  <si>
    <t>Bioizikus specializáció</t>
  </si>
  <si>
    <t>Elméleti Fizika B</t>
  </si>
  <si>
    <t>Matematika törzsanyag</t>
  </si>
  <si>
    <t>Fizika törzsanyag</t>
  </si>
  <si>
    <t>e = emelt szintű tárgy helye</t>
  </si>
  <si>
    <t>DK = D tipusú kollokvium</t>
  </si>
  <si>
    <t>Bármely előfeltétel kiváltható ugyanannak a tárgynak egy magasabb szintű változatával (pl. emelt szintű vagy A típusú tárggyal), vagy egy azonos szintű alternatív megfelelőjével.</t>
  </si>
  <si>
    <t>f</t>
  </si>
  <si>
    <t>f = felzárkóztató szintű tárgy helye</t>
  </si>
  <si>
    <t xml:space="preserve"> x </t>
  </si>
  <si>
    <t>* Vagy "A kutatómunka információs eszközei" vagy a "Számítógépes szimulációk" tárgy elhagyható, ha az Elmeleti fizika A mind a négy tárgya elvégzésre kerül.</t>
  </si>
  <si>
    <t>specializációfelelős:</t>
  </si>
  <si>
    <t>AU8MFC</t>
  </si>
  <si>
    <t>matkritf17ga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</si>
</sst>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3399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/>
    <xf numFmtId="0" fontId="11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164" fontId="10" fillId="0" borderId="0" xfId="0" applyNumberFormat="1" applyFont="1" applyFill="1"/>
    <xf numFmtId="164" fontId="10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Alignment="1"/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/>
    <xf numFmtId="0" fontId="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0" xfId="0" applyFont="1" applyFill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1" fillId="0" borderId="22" xfId="0" applyFont="1" applyFill="1" applyBorder="1" applyAlignment="1">
      <alignment vertical="center"/>
    </xf>
    <xf numFmtId="164" fontId="15" fillId="0" borderId="0" xfId="0" applyNumberFormat="1" applyFont="1" applyFill="1"/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/>
    <xf numFmtId="164" fontId="10" fillId="0" borderId="39" xfId="0" applyNumberFormat="1" applyFont="1" applyFill="1" applyBorder="1" applyAlignment="1">
      <alignment vertical="center"/>
    </xf>
    <xf numFmtId="0" fontId="12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3" fillId="0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8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164" fontId="15" fillId="0" borderId="0" xfId="0" applyNumberFormat="1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164" fontId="1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horizontal="center"/>
    </xf>
    <xf numFmtId="164" fontId="10" fillId="0" borderId="3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2" width="3.42578125" style="11" customWidth="1"/>
    <col min="13" max="13" width="3.42578125" style="79" customWidth="1"/>
    <col min="14" max="14" width="3.42578125" style="11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8" ht="16.5" thickBot="1" x14ac:dyDescent="0.25">
      <c r="A1" s="250" t="s">
        <v>467</v>
      </c>
      <c r="B1" s="250"/>
      <c r="W1" s="80" t="s">
        <v>468</v>
      </c>
      <c r="X1" s="80" t="s">
        <v>251</v>
      </c>
      <c r="Y1" s="80" t="s">
        <v>120</v>
      </c>
      <c r="Z1" s="80" t="s">
        <v>469</v>
      </c>
    </row>
    <row r="2" spans="1:28" s="5" customForma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8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8" s="5" customFormat="1" x14ac:dyDescent="0.2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4"/>
      <c r="AB4" s="21"/>
    </row>
    <row r="5" spans="1:28" s="54" customFormat="1" ht="13.5" thickBot="1" x14ac:dyDescent="0.25">
      <c r="A5" s="52"/>
      <c r="B5" s="52" t="s">
        <v>58</v>
      </c>
      <c r="C5" s="52"/>
      <c r="D5" s="52"/>
      <c r="E5" s="53"/>
      <c r="F5" s="53"/>
      <c r="G5" s="21"/>
      <c r="H5" s="23"/>
      <c r="I5" s="23"/>
      <c r="J5" s="23"/>
      <c r="K5" s="23"/>
      <c r="L5" s="23"/>
      <c r="M5" s="23"/>
      <c r="N5" s="23"/>
      <c r="O5" s="150"/>
      <c r="P5" s="83"/>
      <c r="Q5" s="83"/>
      <c r="R5" s="23"/>
      <c r="S5" s="84"/>
      <c r="T5" s="84"/>
      <c r="U5" s="53"/>
      <c r="V5" s="21"/>
      <c r="W5" s="82"/>
      <c r="X5" s="16"/>
      <c r="Y5" s="16"/>
      <c r="Z5" s="16"/>
      <c r="AA5" s="16"/>
      <c r="AB5" s="21"/>
    </row>
    <row r="6" spans="1:28" s="5" customFormat="1" ht="13.5" thickBot="1" x14ac:dyDescent="0.25">
      <c r="A6" s="117" t="s">
        <v>215</v>
      </c>
      <c r="B6" s="17" t="s">
        <v>59</v>
      </c>
      <c r="C6" s="30" t="s">
        <v>0</v>
      </c>
      <c r="D6" s="164"/>
      <c r="E6" s="165"/>
      <c r="F6" s="165"/>
      <c r="G6" s="165"/>
      <c r="H6" s="29"/>
      <c r="I6" s="30"/>
      <c r="J6" s="165"/>
      <c r="K6" s="165"/>
      <c r="L6" s="29"/>
      <c r="M6" s="55">
        <v>0</v>
      </c>
      <c r="N6" s="29" t="s">
        <v>449</v>
      </c>
      <c r="O6" s="27"/>
      <c r="P6" s="130"/>
      <c r="Q6" s="86"/>
      <c r="R6" s="27"/>
      <c r="S6" s="85"/>
      <c r="T6" s="86"/>
      <c r="U6" s="27"/>
      <c r="V6" s="85"/>
      <c r="W6" s="86"/>
      <c r="X6" s="117" t="s">
        <v>264</v>
      </c>
      <c r="Y6" s="117" t="s">
        <v>212</v>
      </c>
      <c r="Z6" s="117" t="s">
        <v>211</v>
      </c>
    </row>
    <row r="7" spans="1:28" s="5" customFormat="1" ht="13.5" thickBot="1" x14ac:dyDescent="0.25">
      <c r="A7" s="120" t="s">
        <v>506</v>
      </c>
      <c r="B7" s="18" t="s">
        <v>60</v>
      </c>
      <c r="C7" s="50" t="s">
        <v>0</v>
      </c>
      <c r="D7" s="166"/>
      <c r="E7" s="167"/>
      <c r="F7" s="167"/>
      <c r="G7" s="167"/>
      <c r="H7" s="51"/>
      <c r="I7" s="50"/>
      <c r="J7" s="167">
        <v>2</v>
      </c>
      <c r="K7" s="167"/>
      <c r="L7" s="51"/>
      <c r="M7" s="56">
        <v>0</v>
      </c>
      <c r="N7" s="51" t="s">
        <v>449</v>
      </c>
      <c r="O7" s="44"/>
      <c r="P7" s="131"/>
      <c r="Q7" s="88"/>
      <c r="R7" s="44"/>
      <c r="S7" s="87"/>
      <c r="T7" s="88"/>
      <c r="U7" s="44"/>
      <c r="V7" s="87"/>
      <c r="W7" s="88"/>
      <c r="X7" s="120" t="s">
        <v>246</v>
      </c>
      <c r="Y7" s="120" t="s">
        <v>151</v>
      </c>
      <c r="Z7" s="120" t="s">
        <v>210</v>
      </c>
    </row>
    <row r="8" spans="1:28" s="5" customFormat="1" x14ac:dyDescent="0.2">
      <c r="A8" s="89"/>
      <c r="B8" s="19"/>
      <c r="C8" s="59"/>
      <c r="D8" s="59"/>
      <c r="E8" s="59"/>
      <c r="F8" s="59"/>
      <c r="G8" s="59"/>
      <c r="H8" s="59"/>
      <c r="I8" s="59"/>
      <c r="J8" s="59"/>
      <c r="K8" s="59"/>
      <c r="L8" s="59"/>
      <c r="M8" s="58"/>
      <c r="N8" s="59"/>
      <c r="O8" s="57"/>
      <c r="P8" s="89"/>
      <c r="Q8" s="89"/>
      <c r="R8" s="57"/>
      <c r="S8" s="89"/>
      <c r="T8" s="89"/>
      <c r="U8" s="57"/>
      <c r="V8" s="89"/>
      <c r="W8" s="89"/>
      <c r="X8" s="89"/>
      <c r="Y8" s="89"/>
      <c r="Z8" s="89"/>
    </row>
    <row r="9" spans="1:28" s="5" customFormat="1" ht="13.5" thickBot="1" x14ac:dyDescent="0.25">
      <c r="A9" s="25"/>
      <c r="B9" s="25" t="s">
        <v>495</v>
      </c>
      <c r="C9" s="163"/>
      <c r="D9" s="163"/>
      <c r="E9" s="163"/>
      <c r="F9" s="163"/>
      <c r="G9" s="163"/>
      <c r="H9" s="163"/>
      <c r="I9" s="168"/>
      <c r="J9" s="168"/>
      <c r="K9" s="168"/>
      <c r="L9" s="168"/>
      <c r="M9" s="169"/>
      <c r="N9" s="163"/>
      <c r="O9" s="151"/>
      <c r="P9" s="90"/>
      <c r="Q9" s="90"/>
      <c r="R9" s="151"/>
      <c r="S9" s="90"/>
      <c r="T9" s="90"/>
      <c r="U9" s="151"/>
      <c r="V9" s="90"/>
      <c r="W9" s="90"/>
      <c r="X9" s="81"/>
      <c r="Y9" s="81"/>
      <c r="Z9" s="81"/>
    </row>
    <row r="10" spans="1:28" s="5" customFormat="1" x14ac:dyDescent="0.2">
      <c r="A10" s="119" t="s">
        <v>473</v>
      </c>
      <c r="B10" s="38" t="s">
        <v>287</v>
      </c>
      <c r="C10" s="48" t="s">
        <v>443</v>
      </c>
      <c r="D10" s="171"/>
      <c r="E10" s="171"/>
      <c r="F10" s="171"/>
      <c r="G10" s="171"/>
      <c r="H10" s="49"/>
      <c r="I10" s="48">
        <v>2</v>
      </c>
      <c r="J10" s="171"/>
      <c r="K10" s="171"/>
      <c r="L10" s="49"/>
      <c r="M10" s="48">
        <v>2</v>
      </c>
      <c r="N10" s="49" t="s">
        <v>451</v>
      </c>
      <c r="O10" s="219" t="s">
        <v>1</v>
      </c>
      <c r="P10" s="132" t="str">
        <f>A$12</f>
        <v>kalkfem17ga</v>
      </c>
      <c r="Q10" s="220" t="str">
        <f>B$12</f>
        <v>Kalkulus (emelt szint)</v>
      </c>
      <c r="R10" s="219"/>
      <c r="S10" s="91"/>
      <c r="T10" s="92"/>
      <c r="U10" s="39"/>
      <c r="V10" s="91"/>
      <c r="W10" s="92"/>
      <c r="X10" s="122" t="s">
        <v>247</v>
      </c>
      <c r="Y10" s="122" t="s">
        <v>104</v>
      </c>
      <c r="Z10" s="122" t="s">
        <v>105</v>
      </c>
    </row>
    <row r="11" spans="1:28" s="5" customFormat="1" x14ac:dyDescent="0.2">
      <c r="A11" s="221" t="s">
        <v>288</v>
      </c>
      <c r="B11" s="222" t="s">
        <v>471</v>
      </c>
      <c r="C11" s="223" t="s">
        <v>0</v>
      </c>
      <c r="D11" s="224"/>
      <c r="E11" s="224"/>
      <c r="F11" s="224"/>
      <c r="G11" s="224"/>
      <c r="H11" s="225"/>
      <c r="I11" s="223">
        <v>2</v>
      </c>
      <c r="J11" s="224"/>
      <c r="K11" s="224"/>
      <c r="L11" s="225"/>
      <c r="M11" s="223">
        <v>2</v>
      </c>
      <c r="N11" s="225" t="s">
        <v>451</v>
      </c>
      <c r="O11" s="226" t="s">
        <v>1</v>
      </c>
      <c r="P11" s="227" t="str">
        <f>A$13</f>
        <v>kalkfm17ga</v>
      </c>
      <c r="Q11" s="228" t="str">
        <f>B$13</f>
        <v>Kalkulus</v>
      </c>
      <c r="R11" s="226"/>
      <c r="S11" s="229"/>
      <c r="T11" s="230"/>
      <c r="U11" s="231"/>
      <c r="V11" s="229"/>
      <c r="W11" s="230"/>
      <c r="X11" s="232" t="s">
        <v>247</v>
      </c>
      <c r="Y11" s="232" t="s">
        <v>104</v>
      </c>
      <c r="Z11" s="232" t="s">
        <v>105</v>
      </c>
    </row>
    <row r="12" spans="1:28" s="5" customFormat="1" x14ac:dyDescent="0.2">
      <c r="A12" s="235" t="s">
        <v>474</v>
      </c>
      <c r="B12" s="236" t="s">
        <v>287</v>
      </c>
      <c r="C12" s="61" t="s">
        <v>443</v>
      </c>
      <c r="D12" s="173"/>
      <c r="E12" s="173"/>
      <c r="F12" s="173"/>
      <c r="G12" s="173"/>
      <c r="H12" s="62"/>
      <c r="I12" s="61"/>
      <c r="J12" s="173">
        <v>2</v>
      </c>
      <c r="K12" s="173"/>
      <c r="L12" s="62"/>
      <c r="M12" s="61">
        <v>2</v>
      </c>
      <c r="N12" s="62" t="s">
        <v>452</v>
      </c>
      <c r="O12" s="60"/>
      <c r="P12" s="133"/>
      <c r="Q12" s="94"/>
      <c r="R12" s="60"/>
      <c r="S12" s="93"/>
      <c r="T12" s="94"/>
      <c r="U12" s="60"/>
      <c r="V12" s="93"/>
      <c r="W12" s="94"/>
      <c r="X12" s="237" t="s">
        <v>247</v>
      </c>
      <c r="Y12" s="237" t="s">
        <v>104</v>
      </c>
      <c r="Z12" s="237" t="s">
        <v>105</v>
      </c>
    </row>
    <row r="13" spans="1:28" s="5" customFormat="1" ht="13.5" thickBot="1" x14ac:dyDescent="0.25">
      <c r="A13" s="120" t="s">
        <v>289</v>
      </c>
      <c r="B13" s="43" t="s">
        <v>471</v>
      </c>
      <c r="C13" s="50" t="s">
        <v>0</v>
      </c>
      <c r="D13" s="167"/>
      <c r="E13" s="167"/>
      <c r="F13" s="167"/>
      <c r="G13" s="167"/>
      <c r="H13" s="51"/>
      <c r="I13" s="50"/>
      <c r="J13" s="167">
        <v>2</v>
      </c>
      <c r="K13" s="167"/>
      <c r="L13" s="51"/>
      <c r="M13" s="50">
        <v>2</v>
      </c>
      <c r="N13" s="51" t="s">
        <v>452</v>
      </c>
      <c r="O13" s="44"/>
      <c r="P13" s="131"/>
      <c r="Q13" s="88"/>
      <c r="R13" s="44"/>
      <c r="S13" s="87"/>
      <c r="T13" s="88"/>
      <c r="U13" s="44"/>
      <c r="V13" s="87"/>
      <c r="W13" s="88"/>
      <c r="X13" s="123" t="s">
        <v>247</v>
      </c>
      <c r="Y13" s="123" t="s">
        <v>104</v>
      </c>
      <c r="Z13" s="123" t="s">
        <v>105</v>
      </c>
    </row>
    <row r="14" spans="1:28" s="5" customFormat="1" ht="13.5" thickBot="1" x14ac:dyDescent="0.25">
      <c r="A14" s="124" t="s">
        <v>321</v>
      </c>
      <c r="B14" s="63" t="s">
        <v>2</v>
      </c>
      <c r="C14" s="48" t="s">
        <v>0</v>
      </c>
      <c r="D14" s="171"/>
      <c r="E14" s="171"/>
      <c r="F14" s="171"/>
      <c r="G14" s="171"/>
      <c r="H14" s="49"/>
      <c r="I14" s="41">
        <v>1</v>
      </c>
      <c r="J14" s="170">
        <v>1</v>
      </c>
      <c r="K14" s="170"/>
      <c r="L14" s="42"/>
      <c r="M14" s="64">
        <v>2</v>
      </c>
      <c r="N14" s="42" t="s">
        <v>452</v>
      </c>
      <c r="O14" s="40"/>
      <c r="P14" s="134"/>
      <c r="Q14" s="96"/>
      <c r="R14" s="40"/>
      <c r="S14" s="95"/>
      <c r="T14" s="96"/>
      <c r="U14" s="40"/>
      <c r="V14" s="95"/>
      <c r="W14" s="96"/>
      <c r="X14" s="124" t="s">
        <v>265</v>
      </c>
      <c r="Y14" s="124" t="s">
        <v>106</v>
      </c>
      <c r="Z14" s="124" t="s">
        <v>107</v>
      </c>
    </row>
    <row r="15" spans="1:28" s="5" customFormat="1" x14ac:dyDescent="0.2">
      <c r="A15" s="119" t="s">
        <v>475</v>
      </c>
      <c r="B15" s="38" t="s">
        <v>48</v>
      </c>
      <c r="C15" s="48" t="s">
        <v>443</v>
      </c>
      <c r="D15" s="171"/>
      <c r="E15" s="171"/>
      <c r="F15" s="171"/>
      <c r="G15" s="171"/>
      <c r="H15" s="49"/>
      <c r="I15" s="48">
        <v>4</v>
      </c>
      <c r="J15" s="171"/>
      <c r="K15" s="171"/>
      <c r="L15" s="49"/>
      <c r="M15" s="233">
        <v>4</v>
      </c>
      <c r="N15" s="49" t="s">
        <v>451</v>
      </c>
      <c r="O15" s="219" t="s">
        <v>1</v>
      </c>
      <c r="P15" s="132" t="str">
        <f>A$17</f>
        <v>vektoref17ga</v>
      </c>
      <c r="Q15" s="220" t="str">
        <f>B$17</f>
        <v>Vektorszámítás (emelt szint)</v>
      </c>
      <c r="R15" s="219"/>
      <c r="S15" s="91"/>
      <c r="T15" s="92"/>
      <c r="U15" s="39"/>
      <c r="V15" s="91"/>
      <c r="W15" s="92"/>
      <c r="X15" s="122" t="s">
        <v>248</v>
      </c>
      <c r="Y15" s="122" t="s">
        <v>108</v>
      </c>
      <c r="Z15" s="122" t="s">
        <v>109</v>
      </c>
    </row>
    <row r="16" spans="1:28" s="5" customFormat="1" x14ac:dyDescent="0.2">
      <c r="A16" s="221" t="s">
        <v>216</v>
      </c>
      <c r="B16" s="222" t="s">
        <v>472</v>
      </c>
      <c r="C16" s="223" t="s">
        <v>0</v>
      </c>
      <c r="D16" s="224"/>
      <c r="E16" s="224"/>
      <c r="F16" s="224"/>
      <c r="G16" s="224"/>
      <c r="H16" s="225"/>
      <c r="I16" s="223">
        <v>4</v>
      </c>
      <c r="J16" s="224"/>
      <c r="K16" s="224"/>
      <c r="L16" s="225"/>
      <c r="M16" s="234">
        <v>4</v>
      </c>
      <c r="N16" s="225" t="s">
        <v>451</v>
      </c>
      <c r="O16" s="226" t="s">
        <v>1</v>
      </c>
      <c r="P16" s="227" t="str">
        <f>A$18</f>
        <v>vektorf17ga</v>
      </c>
      <c r="Q16" s="228" t="str">
        <f>B$18</f>
        <v>Vektorszámítás</v>
      </c>
      <c r="R16" s="226"/>
      <c r="S16" s="229"/>
      <c r="T16" s="230"/>
      <c r="U16" s="231"/>
      <c r="V16" s="229"/>
      <c r="W16" s="230"/>
      <c r="X16" s="232" t="s">
        <v>248</v>
      </c>
      <c r="Y16" s="232" t="s">
        <v>108</v>
      </c>
      <c r="Z16" s="232" t="s">
        <v>109</v>
      </c>
    </row>
    <row r="17" spans="1:26" s="5" customFormat="1" x14ac:dyDescent="0.2">
      <c r="A17" s="235" t="s">
        <v>476</v>
      </c>
      <c r="B17" s="236" t="s">
        <v>48</v>
      </c>
      <c r="C17" s="61" t="s">
        <v>443</v>
      </c>
      <c r="D17" s="173"/>
      <c r="E17" s="173"/>
      <c r="F17" s="173"/>
      <c r="G17" s="173"/>
      <c r="H17" s="62"/>
      <c r="I17" s="61"/>
      <c r="J17" s="173">
        <v>4</v>
      </c>
      <c r="K17" s="173"/>
      <c r="L17" s="62"/>
      <c r="M17" s="238">
        <v>4</v>
      </c>
      <c r="N17" s="62" t="s">
        <v>452</v>
      </c>
      <c r="O17" s="60"/>
      <c r="P17" s="133"/>
      <c r="Q17" s="94"/>
      <c r="R17" s="60"/>
      <c r="S17" s="93"/>
      <c r="T17" s="94"/>
      <c r="U17" s="60"/>
      <c r="V17" s="93"/>
      <c r="W17" s="94"/>
      <c r="X17" s="237" t="s">
        <v>248</v>
      </c>
      <c r="Y17" s="237" t="s">
        <v>108</v>
      </c>
      <c r="Z17" s="237" t="s">
        <v>109</v>
      </c>
    </row>
    <row r="18" spans="1:26" s="5" customFormat="1" ht="13.5" thickBot="1" x14ac:dyDescent="0.25">
      <c r="A18" s="120" t="s">
        <v>284</v>
      </c>
      <c r="B18" s="43" t="s">
        <v>472</v>
      </c>
      <c r="C18" s="50" t="s">
        <v>0</v>
      </c>
      <c r="D18" s="167"/>
      <c r="E18" s="167"/>
      <c r="F18" s="167"/>
      <c r="G18" s="167"/>
      <c r="H18" s="51"/>
      <c r="I18" s="50"/>
      <c r="J18" s="167">
        <v>2</v>
      </c>
      <c r="K18" s="167"/>
      <c r="L18" s="51"/>
      <c r="M18" s="56">
        <v>4</v>
      </c>
      <c r="N18" s="51" t="s">
        <v>452</v>
      </c>
      <c r="O18" s="44"/>
      <c r="P18" s="131"/>
      <c r="Q18" s="88"/>
      <c r="R18" s="44"/>
      <c r="S18" s="87"/>
      <c r="T18" s="88"/>
      <c r="U18" s="44"/>
      <c r="V18" s="87"/>
      <c r="W18" s="88"/>
      <c r="X18" s="123" t="s">
        <v>248</v>
      </c>
      <c r="Y18" s="123" t="s">
        <v>108</v>
      </c>
      <c r="Z18" s="123" t="s">
        <v>109</v>
      </c>
    </row>
    <row r="19" spans="1:26" s="5" customFormat="1" ht="13.5" thickBot="1" x14ac:dyDescent="0.25">
      <c r="A19" s="122" t="s">
        <v>322</v>
      </c>
      <c r="B19" s="38" t="s">
        <v>41</v>
      </c>
      <c r="C19" s="48"/>
      <c r="D19" s="171" t="s">
        <v>0</v>
      </c>
      <c r="E19" s="171"/>
      <c r="F19" s="171"/>
      <c r="G19" s="171"/>
      <c r="H19" s="49"/>
      <c r="I19" s="41">
        <v>1</v>
      </c>
      <c r="J19" s="170">
        <v>1</v>
      </c>
      <c r="K19" s="170"/>
      <c r="L19" s="42">
        <v>1</v>
      </c>
      <c r="M19" s="64">
        <v>2</v>
      </c>
      <c r="N19" s="42" t="s">
        <v>452</v>
      </c>
      <c r="O19" s="40" t="s">
        <v>443</v>
      </c>
      <c r="P19" s="134" t="str">
        <f>A$13</f>
        <v>kalkfm17ga</v>
      </c>
      <c r="Q19" s="96" t="str">
        <f>B$13</f>
        <v>Kalkulus</v>
      </c>
      <c r="R19" s="40" t="s">
        <v>443</v>
      </c>
      <c r="S19" s="95" t="str">
        <f>A$14</f>
        <v>diffegy1f17va</v>
      </c>
      <c r="T19" s="96" t="str">
        <f>B$14</f>
        <v>Differenciálegyenletek a fizikában I.</v>
      </c>
      <c r="U19" s="40"/>
      <c r="V19" s="95"/>
      <c r="W19" s="96"/>
      <c r="X19" s="119" t="s">
        <v>265</v>
      </c>
      <c r="Y19" s="119" t="s">
        <v>106</v>
      </c>
      <c r="Z19" s="119" t="s">
        <v>110</v>
      </c>
    </row>
    <row r="20" spans="1:26" s="5" customFormat="1" x14ac:dyDescent="0.2">
      <c r="A20" s="141" t="s">
        <v>217</v>
      </c>
      <c r="B20" s="138" t="s">
        <v>42</v>
      </c>
      <c r="C20" s="41"/>
      <c r="D20" s="170" t="s">
        <v>0</v>
      </c>
      <c r="E20" s="170"/>
      <c r="F20" s="170"/>
      <c r="G20" s="170"/>
      <c r="H20" s="42"/>
      <c r="I20" s="41">
        <v>3</v>
      </c>
      <c r="J20" s="170"/>
      <c r="K20" s="170"/>
      <c r="L20" s="42"/>
      <c r="M20" s="64">
        <v>3</v>
      </c>
      <c r="N20" s="42" t="s">
        <v>451</v>
      </c>
      <c r="O20" s="152" t="s">
        <v>1</v>
      </c>
      <c r="P20" s="135" t="str">
        <f>A$21</f>
        <v>matmodszf17ga</v>
      </c>
      <c r="Q20" s="159" t="str">
        <f>B$21</f>
        <v>Matematikai módszerek a fizikában</v>
      </c>
      <c r="R20" s="152"/>
      <c r="S20" s="95"/>
      <c r="T20" s="96"/>
      <c r="U20" s="40"/>
      <c r="V20" s="95"/>
      <c r="W20" s="96"/>
      <c r="X20" s="141" t="s">
        <v>248</v>
      </c>
      <c r="Y20" s="141" t="s">
        <v>108</v>
      </c>
      <c r="Z20" s="141" t="s">
        <v>111</v>
      </c>
    </row>
    <row r="21" spans="1:26" s="5" customFormat="1" ht="13.5" thickBot="1" x14ac:dyDescent="0.25">
      <c r="A21" s="142" t="s">
        <v>285</v>
      </c>
      <c r="B21" s="140" t="s">
        <v>42</v>
      </c>
      <c r="C21" s="46"/>
      <c r="D21" s="172" t="s">
        <v>0</v>
      </c>
      <c r="E21" s="172"/>
      <c r="F21" s="172"/>
      <c r="G21" s="172"/>
      <c r="H21" s="47"/>
      <c r="I21" s="46"/>
      <c r="J21" s="172">
        <v>1</v>
      </c>
      <c r="K21" s="172"/>
      <c r="L21" s="47"/>
      <c r="M21" s="65">
        <v>1</v>
      </c>
      <c r="N21" s="47" t="s">
        <v>452</v>
      </c>
      <c r="O21" s="45" t="s">
        <v>443</v>
      </c>
      <c r="P21" s="136" t="str">
        <f>A$13</f>
        <v>kalkfm17ga</v>
      </c>
      <c r="Q21" s="98" t="str">
        <f>B$13</f>
        <v>Kalkulus</v>
      </c>
      <c r="R21" s="45" t="s">
        <v>443</v>
      </c>
      <c r="S21" s="97" t="str">
        <f>A$18</f>
        <v>vektorf17ga</v>
      </c>
      <c r="T21" s="98" t="str">
        <f>B$18</f>
        <v>Vektorszámítás</v>
      </c>
      <c r="U21" s="45"/>
      <c r="V21" s="97"/>
      <c r="W21" s="98"/>
      <c r="X21" s="142" t="s">
        <v>248</v>
      </c>
      <c r="Y21" s="142" t="s">
        <v>108</v>
      </c>
      <c r="Z21" s="142" t="s">
        <v>111</v>
      </c>
    </row>
    <row r="22" spans="1:26" s="5" customFormat="1" x14ac:dyDescent="0.2">
      <c r="A22" s="141" t="s">
        <v>218</v>
      </c>
      <c r="B22" s="138" t="s">
        <v>290</v>
      </c>
      <c r="C22" s="41"/>
      <c r="D22" s="170" t="s">
        <v>0</v>
      </c>
      <c r="E22" s="170"/>
      <c r="F22" s="170"/>
      <c r="G22" s="170"/>
      <c r="H22" s="42"/>
      <c r="I22" s="71">
        <v>3</v>
      </c>
      <c r="J22" s="174"/>
      <c r="K22" s="174"/>
      <c r="L22" s="68"/>
      <c r="M22" s="67">
        <v>3</v>
      </c>
      <c r="N22" s="68" t="s">
        <v>451</v>
      </c>
      <c r="O22" s="152" t="s">
        <v>1</v>
      </c>
      <c r="P22" s="135" t="str">
        <f>A$23</f>
        <v>valszamf17ga</v>
      </c>
      <c r="Q22" s="159" t="str">
        <f>B$23</f>
        <v>Valószínűségszámítás és statisztika a fizikában</v>
      </c>
      <c r="R22" s="152"/>
      <c r="S22" s="95"/>
      <c r="T22" s="96"/>
      <c r="U22" s="40"/>
      <c r="V22" s="95"/>
      <c r="W22" s="96"/>
      <c r="X22" s="141" t="s">
        <v>262</v>
      </c>
      <c r="Y22" s="141" t="s">
        <v>112</v>
      </c>
      <c r="Z22" s="141" t="s">
        <v>291</v>
      </c>
    </row>
    <row r="23" spans="1:26" s="5" customFormat="1" ht="13.5" thickBot="1" x14ac:dyDescent="0.25">
      <c r="A23" s="142" t="s">
        <v>286</v>
      </c>
      <c r="B23" s="140" t="s">
        <v>290</v>
      </c>
      <c r="C23" s="46"/>
      <c r="D23" s="172" t="s">
        <v>0</v>
      </c>
      <c r="E23" s="172"/>
      <c r="F23" s="172"/>
      <c r="G23" s="172"/>
      <c r="H23" s="47"/>
      <c r="I23" s="46"/>
      <c r="J23" s="172">
        <v>1</v>
      </c>
      <c r="K23" s="172"/>
      <c r="L23" s="47">
        <v>1</v>
      </c>
      <c r="M23" s="65">
        <v>2</v>
      </c>
      <c r="N23" s="47" t="s">
        <v>452</v>
      </c>
      <c r="O23" s="45" t="s">
        <v>443</v>
      </c>
      <c r="P23" s="136" t="str">
        <f>A$13</f>
        <v>kalkfm17ga</v>
      </c>
      <c r="Q23" s="98" t="str">
        <f>B$13</f>
        <v>Kalkulus</v>
      </c>
      <c r="R23" s="45"/>
      <c r="S23" s="97"/>
      <c r="T23" s="98"/>
      <c r="U23" s="45"/>
      <c r="V23" s="97"/>
      <c r="W23" s="98"/>
      <c r="X23" s="142" t="s">
        <v>262</v>
      </c>
      <c r="Y23" s="142" t="s">
        <v>112</v>
      </c>
      <c r="Z23" s="142" t="s">
        <v>291</v>
      </c>
    </row>
    <row r="24" spans="1:26" s="4" customFormat="1" x14ac:dyDescent="0.2">
      <c r="A24" s="3"/>
      <c r="B24" s="186" t="s">
        <v>447</v>
      </c>
      <c r="C24" s="32">
        <f t="shared" ref="C24:H24" si="0">SUMIF(C11:C23,"=x",$I11:$I23)+SUMIF(C11:C23,"=x",$J11:$J23)+SUMIF(C11:C23,"=x",$K11:$K23)</f>
        <v>12</v>
      </c>
      <c r="D24" s="32">
        <f t="shared" si="0"/>
        <v>10</v>
      </c>
      <c r="E24" s="32">
        <f t="shared" si="0"/>
        <v>0</v>
      </c>
      <c r="F24" s="32">
        <f t="shared" si="0"/>
        <v>0</v>
      </c>
      <c r="G24" s="32">
        <f t="shared" si="0"/>
        <v>0</v>
      </c>
      <c r="H24" s="32">
        <f t="shared" si="0"/>
        <v>0</v>
      </c>
      <c r="I24" s="248">
        <f>SUM(C24:H24)</f>
        <v>22</v>
      </c>
      <c r="J24" s="248"/>
      <c r="K24" s="248"/>
      <c r="L24" s="248"/>
      <c r="M24" s="190"/>
      <c r="N24" s="190"/>
      <c r="O24" s="33"/>
      <c r="P24" s="101"/>
      <c r="Q24" s="101"/>
      <c r="R24" s="33"/>
      <c r="S24" s="101"/>
      <c r="T24" s="101"/>
      <c r="U24" s="33"/>
      <c r="V24" s="101"/>
      <c r="W24" s="101"/>
      <c r="X24" s="118"/>
      <c r="Y24" s="118"/>
      <c r="Z24" s="118"/>
    </row>
    <row r="25" spans="1:26" s="7" customFormat="1" x14ac:dyDescent="0.2">
      <c r="A25" s="6"/>
      <c r="B25" s="187" t="s">
        <v>448</v>
      </c>
      <c r="C25" s="34">
        <f t="shared" ref="C25:H25" si="1">SUMIF(C11:C23,"=x",$M11:$M23)</f>
        <v>14</v>
      </c>
      <c r="D25" s="34">
        <f t="shared" si="1"/>
        <v>11</v>
      </c>
      <c r="E25" s="34">
        <f t="shared" si="1"/>
        <v>0</v>
      </c>
      <c r="F25" s="34">
        <f t="shared" si="1"/>
        <v>0</v>
      </c>
      <c r="G25" s="34">
        <f t="shared" si="1"/>
        <v>0</v>
      </c>
      <c r="H25" s="34">
        <f t="shared" si="1"/>
        <v>0</v>
      </c>
      <c r="I25" s="249">
        <f>SUM(C25:H25)</f>
        <v>25</v>
      </c>
      <c r="J25" s="249"/>
      <c r="K25" s="249"/>
      <c r="L25" s="249"/>
      <c r="M25" s="191"/>
      <c r="N25" s="191"/>
      <c r="O25" s="153"/>
      <c r="P25" s="102"/>
      <c r="Q25" s="102"/>
      <c r="R25" s="153"/>
      <c r="S25" s="102"/>
      <c r="T25" s="102"/>
      <c r="U25" s="153"/>
      <c r="V25" s="102"/>
      <c r="W25" s="102"/>
      <c r="X25" s="102"/>
      <c r="Y25" s="102"/>
      <c r="Z25" s="102"/>
    </row>
    <row r="26" spans="1:26" s="7" customFormat="1" x14ac:dyDescent="0.2">
      <c r="A26" s="6"/>
      <c r="B26" s="188" t="s">
        <v>466</v>
      </c>
      <c r="C26" s="185">
        <f t="shared" ref="C26:H26" si="2">SUMPRODUCT(--(C11:C23="x"),--($N11:$N23="K"))</f>
        <v>2</v>
      </c>
      <c r="D26" s="185">
        <f t="shared" si="2"/>
        <v>2</v>
      </c>
      <c r="E26" s="185">
        <f t="shared" si="2"/>
        <v>0</v>
      </c>
      <c r="F26" s="185">
        <f t="shared" si="2"/>
        <v>0</v>
      </c>
      <c r="G26" s="185">
        <f t="shared" si="2"/>
        <v>0</v>
      </c>
      <c r="H26" s="185">
        <f t="shared" si="2"/>
        <v>0</v>
      </c>
      <c r="I26" s="247">
        <f>SUM(C26:H26)</f>
        <v>4</v>
      </c>
      <c r="J26" s="247"/>
      <c r="K26" s="247"/>
      <c r="L26" s="247"/>
      <c r="M26" s="192"/>
      <c r="N26" s="192"/>
      <c r="O26" s="153"/>
      <c r="P26" s="102"/>
      <c r="Q26" s="102"/>
      <c r="R26" s="153"/>
      <c r="S26" s="102"/>
      <c r="T26" s="102"/>
      <c r="U26" s="153"/>
      <c r="V26" s="102"/>
      <c r="W26" s="102"/>
      <c r="X26" s="102"/>
      <c r="Y26" s="102"/>
      <c r="Z26" s="102"/>
    </row>
    <row r="27" spans="1:26" s="5" customFormat="1" x14ac:dyDescent="0.2">
      <c r="A27" s="69"/>
      <c r="B27" s="69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9"/>
      <c r="N27" s="163"/>
      <c r="O27" s="149"/>
      <c r="P27" s="81"/>
      <c r="Q27" s="81"/>
      <c r="R27" s="149"/>
      <c r="S27" s="81"/>
      <c r="T27" s="81"/>
      <c r="U27" s="149"/>
      <c r="V27" s="81"/>
      <c r="W27" s="81"/>
      <c r="X27" s="81"/>
      <c r="Y27" s="81"/>
      <c r="Z27" s="81"/>
    </row>
    <row r="28" spans="1:26" s="5" customFormat="1" ht="13.5" thickBot="1" x14ac:dyDescent="0.25">
      <c r="A28" s="25"/>
      <c r="B28" s="25" t="s">
        <v>73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9"/>
      <c r="N28" s="163"/>
      <c r="O28" s="149"/>
      <c r="P28" s="81"/>
      <c r="Q28" s="81"/>
      <c r="R28" s="149"/>
      <c r="S28" s="81"/>
      <c r="T28" s="81"/>
      <c r="U28" s="149"/>
      <c r="V28" s="81"/>
      <c r="W28" s="81"/>
      <c r="X28" s="81"/>
      <c r="Y28" s="81"/>
      <c r="Z28" s="81"/>
    </row>
    <row r="29" spans="1:26" s="5" customFormat="1" ht="13.5" thickBot="1" x14ac:dyDescent="0.25">
      <c r="A29" s="117" t="s">
        <v>221</v>
      </c>
      <c r="B29" s="17" t="s">
        <v>4</v>
      </c>
      <c r="C29" s="30" t="s">
        <v>0</v>
      </c>
      <c r="D29" s="164"/>
      <c r="E29" s="165"/>
      <c r="F29" s="165"/>
      <c r="G29" s="165"/>
      <c r="H29" s="29"/>
      <c r="I29" s="30">
        <v>3</v>
      </c>
      <c r="J29" s="165"/>
      <c r="K29" s="165"/>
      <c r="L29" s="29"/>
      <c r="M29" s="55">
        <v>4</v>
      </c>
      <c r="N29" s="29" t="s">
        <v>451</v>
      </c>
      <c r="O29" s="27"/>
      <c r="P29" s="130"/>
      <c r="Q29" s="86"/>
      <c r="R29" s="27"/>
      <c r="S29" s="85"/>
      <c r="T29" s="86"/>
      <c r="U29" s="27"/>
      <c r="V29" s="85"/>
      <c r="W29" s="86"/>
      <c r="X29" s="117" t="s">
        <v>94</v>
      </c>
      <c r="Y29" s="117" t="s">
        <v>113</v>
      </c>
      <c r="Z29" s="117" t="s">
        <v>114</v>
      </c>
    </row>
    <row r="30" spans="1:26" s="5" customFormat="1" ht="13.5" thickBot="1" x14ac:dyDescent="0.25">
      <c r="A30" s="120" t="s">
        <v>317</v>
      </c>
      <c r="B30" s="18" t="s">
        <v>38</v>
      </c>
      <c r="C30" s="50" t="s">
        <v>0</v>
      </c>
      <c r="D30" s="166"/>
      <c r="E30" s="167"/>
      <c r="F30" s="167"/>
      <c r="G30" s="167"/>
      <c r="H30" s="51"/>
      <c r="I30" s="50">
        <v>2</v>
      </c>
      <c r="J30" s="167"/>
      <c r="K30" s="167">
        <v>1</v>
      </c>
      <c r="L30" s="51">
        <v>1</v>
      </c>
      <c r="M30" s="56">
        <v>4</v>
      </c>
      <c r="N30" s="51" t="s">
        <v>452</v>
      </c>
      <c r="O30" s="44"/>
      <c r="P30" s="131"/>
      <c r="Q30" s="88"/>
      <c r="R30" s="44"/>
      <c r="S30" s="87"/>
      <c r="T30" s="88"/>
      <c r="U30" s="44"/>
      <c r="V30" s="87"/>
      <c r="W30" s="88"/>
      <c r="X30" s="120" t="s">
        <v>94</v>
      </c>
      <c r="Y30" s="120" t="s">
        <v>113</v>
      </c>
      <c r="Z30" s="120" t="s">
        <v>115</v>
      </c>
    </row>
    <row r="31" spans="1:26" s="5" customFormat="1" ht="13.5" thickBot="1" x14ac:dyDescent="0.25">
      <c r="A31" s="117" t="s">
        <v>318</v>
      </c>
      <c r="B31" s="17" t="s">
        <v>3</v>
      </c>
      <c r="C31" s="30"/>
      <c r="D31" s="165" t="s">
        <v>0</v>
      </c>
      <c r="E31" s="165"/>
      <c r="F31" s="165"/>
      <c r="G31" s="165"/>
      <c r="H31" s="29"/>
      <c r="I31" s="30">
        <v>1</v>
      </c>
      <c r="J31" s="165"/>
      <c r="K31" s="165">
        <v>1</v>
      </c>
      <c r="L31" s="29">
        <v>1</v>
      </c>
      <c r="M31" s="55">
        <v>3</v>
      </c>
      <c r="N31" s="29" t="s">
        <v>452</v>
      </c>
      <c r="O31" s="27" t="s">
        <v>443</v>
      </c>
      <c r="P31" s="130" t="str">
        <f>A$30</f>
        <v>szamalapf17va</v>
      </c>
      <c r="Q31" s="86" t="str">
        <f>B$30</f>
        <v>Számítógépes alapismeretek</v>
      </c>
      <c r="R31" s="27"/>
      <c r="S31" s="85"/>
      <c r="T31" s="86"/>
      <c r="U31" s="27"/>
      <c r="V31" s="85"/>
      <c r="W31" s="86"/>
      <c r="X31" s="117" t="s">
        <v>250</v>
      </c>
      <c r="Y31" s="117" t="s">
        <v>116</v>
      </c>
      <c r="Z31" s="117" t="s">
        <v>117</v>
      </c>
    </row>
    <row r="32" spans="1:26" s="5" customFormat="1" ht="13.5" thickBot="1" x14ac:dyDescent="0.25">
      <c r="A32" s="120" t="s">
        <v>319</v>
      </c>
      <c r="B32" s="18" t="s">
        <v>292</v>
      </c>
      <c r="C32" s="50"/>
      <c r="D32" s="166"/>
      <c r="E32" s="167" t="s">
        <v>0</v>
      </c>
      <c r="F32" s="167"/>
      <c r="G32" s="167"/>
      <c r="H32" s="51"/>
      <c r="I32" s="50">
        <v>1</v>
      </c>
      <c r="J32" s="167"/>
      <c r="K32" s="167">
        <v>1</v>
      </c>
      <c r="L32" s="51">
        <v>1</v>
      </c>
      <c r="M32" s="56">
        <v>3</v>
      </c>
      <c r="N32" s="51" t="s">
        <v>452</v>
      </c>
      <c r="O32" s="44" t="s">
        <v>443</v>
      </c>
      <c r="P32" s="131" t="str">
        <f>A$31</f>
        <v>fiznum1f17va</v>
      </c>
      <c r="Q32" s="88" t="str">
        <f>B$31</f>
        <v>A fizika numerikus módszerei I.</v>
      </c>
      <c r="R32" s="44"/>
      <c r="S32" s="87"/>
      <c r="T32" s="88"/>
      <c r="U32" s="44"/>
      <c r="V32" s="87"/>
      <c r="W32" s="88"/>
      <c r="X32" s="120" t="s">
        <v>250</v>
      </c>
      <c r="Y32" s="120" t="s">
        <v>116</v>
      </c>
      <c r="Z32" s="120" t="s">
        <v>118</v>
      </c>
    </row>
    <row r="33" spans="1:26" s="5" customFormat="1" ht="13.5" thickBot="1" x14ac:dyDescent="0.25">
      <c r="A33" s="117" t="s">
        <v>320</v>
      </c>
      <c r="B33" s="17" t="s">
        <v>43</v>
      </c>
      <c r="C33" s="30"/>
      <c r="D33" s="164"/>
      <c r="E33" s="165"/>
      <c r="F33" s="165" t="s">
        <v>0</v>
      </c>
      <c r="G33" s="165"/>
      <c r="H33" s="29"/>
      <c r="I33" s="30">
        <v>2</v>
      </c>
      <c r="J33" s="165"/>
      <c r="K33" s="165">
        <v>2</v>
      </c>
      <c r="L33" s="29"/>
      <c r="M33" s="55">
        <v>5</v>
      </c>
      <c r="N33" s="29" t="s">
        <v>452</v>
      </c>
      <c r="O33" s="27" t="s">
        <v>443</v>
      </c>
      <c r="P33" s="130" t="str">
        <f>A$32</f>
        <v>progalapf17va</v>
      </c>
      <c r="Q33" s="86" t="str">
        <f>B$32</f>
        <v>Programozási alapismeretek</v>
      </c>
      <c r="R33" s="27"/>
      <c r="S33" s="85"/>
      <c r="T33" s="86"/>
      <c r="U33" s="27"/>
      <c r="V33" s="85"/>
      <c r="W33" s="86"/>
      <c r="X33" s="117" t="s">
        <v>250</v>
      </c>
      <c r="Y33" s="117" t="s">
        <v>116</v>
      </c>
      <c r="Z33" s="117" t="s">
        <v>119</v>
      </c>
    </row>
    <row r="34" spans="1:26" s="4" customFormat="1" x14ac:dyDescent="0.2">
      <c r="A34" s="3"/>
      <c r="B34" s="186" t="s">
        <v>447</v>
      </c>
      <c r="C34" s="32">
        <f t="shared" ref="C34:H34" si="3">SUMIF(C29:C33,"=x",$I29:$I33)+SUMIF(C29:C33,"=x",$J29:$J33)+SUMIF(C29:C33,"=x",$K29:$K33)</f>
        <v>6</v>
      </c>
      <c r="D34" s="32">
        <f t="shared" si="3"/>
        <v>2</v>
      </c>
      <c r="E34" s="32">
        <f t="shared" si="3"/>
        <v>2</v>
      </c>
      <c r="F34" s="32">
        <f t="shared" si="3"/>
        <v>4</v>
      </c>
      <c r="G34" s="32">
        <f t="shared" si="3"/>
        <v>0</v>
      </c>
      <c r="H34" s="32">
        <f t="shared" si="3"/>
        <v>0</v>
      </c>
      <c r="I34" s="248">
        <f>SUM(C34:H34)</f>
        <v>14</v>
      </c>
      <c r="J34" s="248"/>
      <c r="K34" s="248"/>
      <c r="L34" s="248"/>
      <c r="M34" s="190"/>
      <c r="N34" s="190"/>
      <c r="O34" s="33"/>
      <c r="P34" s="101"/>
      <c r="Q34" s="101"/>
      <c r="R34" s="33"/>
      <c r="S34" s="101"/>
      <c r="T34" s="101"/>
      <c r="U34" s="33"/>
      <c r="V34" s="101"/>
      <c r="W34" s="101"/>
      <c r="X34" s="118"/>
      <c r="Y34" s="118"/>
      <c r="Z34" s="118"/>
    </row>
    <row r="35" spans="1:26" s="7" customFormat="1" x14ac:dyDescent="0.2">
      <c r="A35" s="6"/>
      <c r="B35" s="187" t="s">
        <v>448</v>
      </c>
      <c r="C35" s="34">
        <f t="shared" ref="C35:H35" si="4">SUMIF(C29:C33,"=x",$M29:$M33)</f>
        <v>8</v>
      </c>
      <c r="D35" s="34">
        <f t="shared" si="4"/>
        <v>3</v>
      </c>
      <c r="E35" s="34">
        <f t="shared" si="4"/>
        <v>3</v>
      </c>
      <c r="F35" s="34">
        <f t="shared" si="4"/>
        <v>5</v>
      </c>
      <c r="G35" s="34">
        <f t="shared" si="4"/>
        <v>0</v>
      </c>
      <c r="H35" s="34">
        <f t="shared" si="4"/>
        <v>0</v>
      </c>
      <c r="I35" s="249">
        <f>SUM(C35:H35)</f>
        <v>19</v>
      </c>
      <c r="J35" s="249"/>
      <c r="K35" s="249"/>
      <c r="L35" s="249"/>
      <c r="M35" s="191"/>
      <c r="N35" s="191"/>
      <c r="O35" s="153"/>
      <c r="P35" s="102"/>
      <c r="Q35" s="102"/>
      <c r="R35" s="153"/>
      <c r="S35" s="102"/>
      <c r="T35" s="102"/>
      <c r="U35" s="153"/>
      <c r="V35" s="102"/>
      <c r="W35" s="102"/>
      <c r="X35" s="102"/>
      <c r="Y35" s="102"/>
      <c r="Z35" s="102"/>
    </row>
    <row r="36" spans="1:26" s="7" customFormat="1" x14ac:dyDescent="0.2">
      <c r="A36" s="6"/>
      <c r="B36" s="188" t="s">
        <v>466</v>
      </c>
      <c r="C36" s="185">
        <f t="shared" ref="C36:H36" si="5">SUMPRODUCT(--(C29:C33="x"),--($N29:$N33="K"))</f>
        <v>1</v>
      </c>
      <c r="D36" s="185">
        <f t="shared" si="5"/>
        <v>0</v>
      </c>
      <c r="E36" s="185">
        <f t="shared" si="5"/>
        <v>0</v>
      </c>
      <c r="F36" s="185">
        <f t="shared" si="5"/>
        <v>0</v>
      </c>
      <c r="G36" s="185">
        <f t="shared" si="5"/>
        <v>0</v>
      </c>
      <c r="H36" s="185">
        <f t="shared" si="5"/>
        <v>0</v>
      </c>
      <c r="I36" s="247">
        <f>SUM(C36:H36)</f>
        <v>1</v>
      </c>
      <c r="J36" s="247"/>
      <c r="K36" s="247"/>
      <c r="L36" s="247"/>
      <c r="M36" s="192"/>
      <c r="N36" s="192"/>
      <c r="O36" s="153"/>
      <c r="P36" s="102"/>
      <c r="Q36" s="102"/>
      <c r="R36" s="153"/>
      <c r="S36" s="102"/>
      <c r="T36" s="102"/>
      <c r="U36" s="153"/>
      <c r="V36" s="102"/>
      <c r="W36" s="102"/>
      <c r="X36" s="102"/>
      <c r="Y36" s="102"/>
      <c r="Z36" s="102"/>
    </row>
    <row r="37" spans="1:26" s="5" customFormat="1" x14ac:dyDescent="0.2">
      <c r="A37" s="1"/>
      <c r="B37" s="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9"/>
      <c r="N37" s="70"/>
      <c r="O37" s="149"/>
      <c r="P37" s="81"/>
      <c r="Q37" s="81"/>
      <c r="R37" s="149"/>
      <c r="S37" s="81"/>
      <c r="T37" s="81"/>
      <c r="U37" s="149"/>
      <c r="V37" s="81"/>
      <c r="W37" s="81"/>
      <c r="X37" s="81"/>
      <c r="Y37" s="81"/>
      <c r="Z37" s="81"/>
    </row>
    <row r="38" spans="1:26" s="5" customFormat="1" ht="13.5" thickBot="1" x14ac:dyDescent="0.25">
      <c r="A38" s="25"/>
      <c r="B38" s="25" t="s">
        <v>496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9"/>
      <c r="N38" s="163"/>
      <c r="O38" s="149"/>
      <c r="P38" s="81"/>
      <c r="Q38" s="81"/>
      <c r="R38" s="149"/>
      <c r="S38" s="81"/>
      <c r="T38" s="81"/>
      <c r="U38" s="149"/>
      <c r="V38" s="81"/>
      <c r="W38" s="81"/>
      <c r="X38" s="81"/>
      <c r="Y38" s="81"/>
      <c r="Z38" s="81"/>
    </row>
    <row r="39" spans="1:26" s="5" customFormat="1" x14ac:dyDescent="0.2">
      <c r="A39" s="119" t="s">
        <v>481</v>
      </c>
      <c r="B39" s="38" t="s">
        <v>51</v>
      </c>
      <c r="C39" s="48" t="s">
        <v>443</v>
      </c>
      <c r="D39" s="171"/>
      <c r="E39" s="171"/>
      <c r="F39" s="171"/>
      <c r="G39" s="171"/>
      <c r="H39" s="49"/>
      <c r="I39" s="48">
        <v>4</v>
      </c>
      <c r="J39" s="171"/>
      <c r="K39" s="171"/>
      <c r="L39" s="49"/>
      <c r="M39" s="48">
        <v>4</v>
      </c>
      <c r="N39" s="49" t="s">
        <v>451</v>
      </c>
      <c r="O39" s="219" t="s">
        <v>1</v>
      </c>
      <c r="P39" s="132" t="str">
        <f>A$41</f>
        <v>mechef17ga</v>
      </c>
      <c r="Q39" s="220" t="str">
        <f>B$41</f>
        <v>Mechanika (emelt szint)</v>
      </c>
      <c r="R39" s="219"/>
      <c r="S39" s="91"/>
      <c r="T39" s="92"/>
      <c r="U39" s="39"/>
      <c r="V39" s="91"/>
      <c r="W39" s="92"/>
      <c r="X39" s="122" t="s">
        <v>251</v>
      </c>
      <c r="Y39" s="122" t="s">
        <v>120</v>
      </c>
      <c r="Z39" s="122" t="s">
        <v>121</v>
      </c>
    </row>
    <row r="40" spans="1:26" s="5" customFormat="1" x14ac:dyDescent="0.2">
      <c r="A40" s="221" t="s">
        <v>222</v>
      </c>
      <c r="B40" s="222" t="s">
        <v>477</v>
      </c>
      <c r="C40" s="223" t="s">
        <v>0</v>
      </c>
      <c r="D40" s="224"/>
      <c r="E40" s="224"/>
      <c r="F40" s="224"/>
      <c r="G40" s="224"/>
      <c r="H40" s="225"/>
      <c r="I40" s="223">
        <v>4</v>
      </c>
      <c r="J40" s="224"/>
      <c r="K40" s="224"/>
      <c r="L40" s="225"/>
      <c r="M40" s="223">
        <v>4</v>
      </c>
      <c r="N40" s="225" t="s">
        <v>451</v>
      </c>
      <c r="O40" s="226" t="s">
        <v>1</v>
      </c>
      <c r="P40" s="227" t="str">
        <f>A$43</f>
        <v>mechbf17ga</v>
      </c>
      <c r="Q40" s="228" t="str">
        <f>B$43</f>
        <v>Mechanika</v>
      </c>
      <c r="R40" s="226"/>
      <c r="S40" s="229"/>
      <c r="T40" s="230"/>
      <c r="U40" s="231"/>
      <c r="V40" s="229"/>
      <c r="W40" s="230"/>
      <c r="X40" s="232" t="s">
        <v>251</v>
      </c>
      <c r="Y40" s="232" t="s">
        <v>120</v>
      </c>
      <c r="Z40" s="232" t="s">
        <v>121</v>
      </c>
    </row>
    <row r="41" spans="1:26" s="5" customFormat="1" x14ac:dyDescent="0.2">
      <c r="A41" s="235" t="s">
        <v>480</v>
      </c>
      <c r="B41" s="236" t="s">
        <v>51</v>
      </c>
      <c r="C41" s="61" t="s">
        <v>443</v>
      </c>
      <c r="D41" s="173"/>
      <c r="E41" s="173"/>
      <c r="F41" s="173"/>
      <c r="G41" s="173"/>
      <c r="H41" s="62"/>
      <c r="I41" s="61"/>
      <c r="J41" s="173">
        <v>2</v>
      </c>
      <c r="K41" s="173"/>
      <c r="L41" s="62"/>
      <c r="M41" s="61">
        <v>4</v>
      </c>
      <c r="N41" s="62" t="s">
        <v>452</v>
      </c>
      <c r="O41" s="60" t="s">
        <v>443</v>
      </c>
      <c r="P41" s="133" t="str">
        <f>A$6</f>
        <v>fizszintf17xa</v>
      </c>
      <c r="Q41" s="94" t="str">
        <f>B$6</f>
        <v>Fizika szintfelmérő</v>
      </c>
      <c r="R41" s="60"/>
      <c r="S41" s="93"/>
      <c r="T41" s="94"/>
      <c r="U41" s="60"/>
      <c r="V41" s="93"/>
      <c r="W41" s="94"/>
      <c r="X41" s="237" t="s">
        <v>251</v>
      </c>
      <c r="Y41" s="237" t="s">
        <v>120</v>
      </c>
      <c r="Z41" s="237" t="s">
        <v>121</v>
      </c>
    </row>
    <row r="42" spans="1:26" s="5" customFormat="1" x14ac:dyDescent="0.2">
      <c r="A42" s="125" t="s">
        <v>479</v>
      </c>
      <c r="B42" s="217" t="s">
        <v>477</v>
      </c>
      <c r="C42" s="71" t="s">
        <v>0</v>
      </c>
      <c r="D42" s="174"/>
      <c r="E42" s="174"/>
      <c r="F42" s="174"/>
      <c r="G42" s="174"/>
      <c r="H42" s="68"/>
      <c r="I42" s="71"/>
      <c r="J42" s="174">
        <v>2</v>
      </c>
      <c r="K42" s="174"/>
      <c r="L42" s="68"/>
      <c r="M42" s="71">
        <v>4</v>
      </c>
      <c r="N42" s="68" t="s">
        <v>452</v>
      </c>
      <c r="O42" s="66" t="s">
        <v>443</v>
      </c>
      <c r="P42" s="137" t="str">
        <f>A$6</f>
        <v>fizszintf17xa</v>
      </c>
      <c r="Q42" s="100" t="str">
        <f>B$6</f>
        <v>Fizika szintfelmérő</v>
      </c>
      <c r="R42" s="66"/>
      <c r="S42" s="99"/>
      <c r="T42" s="100"/>
      <c r="U42" s="66"/>
      <c r="V42" s="99"/>
      <c r="W42" s="100"/>
      <c r="X42" s="218" t="s">
        <v>251</v>
      </c>
      <c r="Y42" s="218" t="s">
        <v>120</v>
      </c>
      <c r="Z42" s="218" t="s">
        <v>121</v>
      </c>
    </row>
    <row r="43" spans="1:26" s="5" customFormat="1" ht="13.5" thickBot="1" x14ac:dyDescent="0.25">
      <c r="A43" s="120" t="s">
        <v>478</v>
      </c>
      <c r="B43" s="43" t="s">
        <v>477</v>
      </c>
      <c r="C43" s="50" t="s">
        <v>500</v>
      </c>
      <c r="D43" s="167"/>
      <c r="E43" s="167"/>
      <c r="F43" s="167"/>
      <c r="G43" s="167"/>
      <c r="H43" s="51"/>
      <c r="I43" s="50"/>
      <c r="J43" s="167">
        <v>4</v>
      </c>
      <c r="K43" s="167"/>
      <c r="L43" s="51"/>
      <c r="M43" s="50">
        <v>4</v>
      </c>
      <c r="N43" s="51" t="s">
        <v>452</v>
      </c>
      <c r="O43" s="44"/>
      <c r="P43" s="131"/>
      <c r="Q43" s="88"/>
      <c r="R43" s="44"/>
      <c r="S43" s="87"/>
      <c r="T43" s="88"/>
      <c r="U43" s="44"/>
      <c r="V43" s="87"/>
      <c r="W43" s="88"/>
      <c r="X43" s="123" t="s">
        <v>251</v>
      </c>
      <c r="Y43" s="123" t="s">
        <v>120</v>
      </c>
      <c r="Z43" s="123" t="s">
        <v>121</v>
      </c>
    </row>
    <row r="44" spans="1:26" s="5" customFormat="1" x14ac:dyDescent="0.2">
      <c r="A44" s="119" t="s">
        <v>483</v>
      </c>
      <c r="B44" s="38" t="s">
        <v>49</v>
      </c>
      <c r="C44" s="48"/>
      <c r="D44" s="171" t="s">
        <v>443</v>
      </c>
      <c r="E44" s="171"/>
      <c r="F44" s="171"/>
      <c r="G44" s="171"/>
      <c r="H44" s="49"/>
      <c r="I44" s="48">
        <v>2</v>
      </c>
      <c r="J44" s="171"/>
      <c r="K44" s="171"/>
      <c r="L44" s="49"/>
      <c r="M44" s="48">
        <v>2</v>
      </c>
      <c r="N44" s="49" t="s">
        <v>451</v>
      </c>
      <c r="O44" s="219" t="s">
        <v>1</v>
      </c>
      <c r="P44" s="132" t="str">
        <f>A$46</f>
        <v>folytkozef17ga</v>
      </c>
      <c r="Q44" s="220" t="str">
        <f>B$46</f>
        <v>Folytonos közegek mechanikája (emelt szint)</v>
      </c>
      <c r="R44" s="219"/>
      <c r="S44" s="91"/>
      <c r="T44" s="92"/>
      <c r="U44" s="39"/>
      <c r="V44" s="91"/>
      <c r="W44" s="92"/>
      <c r="X44" s="122" t="s">
        <v>251</v>
      </c>
      <c r="Y44" s="122" t="s">
        <v>120</v>
      </c>
      <c r="Z44" s="122" t="s">
        <v>122</v>
      </c>
    </row>
    <row r="45" spans="1:26" s="5" customFormat="1" x14ac:dyDescent="0.2">
      <c r="A45" s="221" t="s">
        <v>223</v>
      </c>
      <c r="B45" s="222" t="s">
        <v>482</v>
      </c>
      <c r="C45" s="223"/>
      <c r="D45" s="224" t="s">
        <v>0</v>
      </c>
      <c r="E45" s="224"/>
      <c r="F45" s="224"/>
      <c r="G45" s="224"/>
      <c r="H45" s="225"/>
      <c r="I45" s="223">
        <v>2</v>
      </c>
      <c r="J45" s="224"/>
      <c r="K45" s="224"/>
      <c r="L45" s="225"/>
      <c r="M45" s="223">
        <v>2</v>
      </c>
      <c r="N45" s="225" t="s">
        <v>451</v>
      </c>
      <c r="O45" s="226" t="s">
        <v>1</v>
      </c>
      <c r="P45" s="227" t="str">
        <f>A$47</f>
        <v>folytkozf17ga</v>
      </c>
      <c r="Q45" s="228" t="str">
        <f>B$47</f>
        <v>Folytonos közegek mechanikája</v>
      </c>
      <c r="R45" s="226"/>
      <c r="S45" s="229"/>
      <c r="T45" s="230"/>
      <c r="U45" s="231"/>
      <c r="V45" s="229"/>
      <c r="W45" s="230"/>
      <c r="X45" s="232" t="s">
        <v>251</v>
      </c>
      <c r="Y45" s="232" t="s">
        <v>120</v>
      </c>
      <c r="Z45" s="232" t="s">
        <v>122</v>
      </c>
    </row>
    <row r="46" spans="1:26" s="5" customFormat="1" x14ac:dyDescent="0.2">
      <c r="A46" s="235" t="s">
        <v>484</v>
      </c>
      <c r="B46" s="236" t="s">
        <v>49</v>
      </c>
      <c r="C46" s="61"/>
      <c r="D46" s="173" t="s">
        <v>443</v>
      </c>
      <c r="E46" s="173"/>
      <c r="F46" s="173"/>
      <c r="G46" s="173"/>
      <c r="H46" s="62"/>
      <c r="I46" s="61"/>
      <c r="J46" s="173">
        <v>1</v>
      </c>
      <c r="K46" s="173"/>
      <c r="L46" s="62"/>
      <c r="M46" s="61">
        <v>1</v>
      </c>
      <c r="N46" s="62" t="s">
        <v>452</v>
      </c>
      <c r="O46" s="60" t="s">
        <v>443</v>
      </c>
      <c r="P46" s="133" t="str">
        <f>A$43</f>
        <v>mechbf17ga</v>
      </c>
      <c r="Q46" s="94" t="str">
        <f>B$43</f>
        <v>Mechanika</v>
      </c>
      <c r="R46" s="60"/>
      <c r="S46" s="93"/>
      <c r="T46" s="94"/>
      <c r="U46" s="60"/>
      <c r="V46" s="93"/>
      <c r="W46" s="94"/>
      <c r="X46" s="237" t="s">
        <v>251</v>
      </c>
      <c r="Y46" s="237" t="s">
        <v>120</v>
      </c>
      <c r="Z46" s="237" t="s">
        <v>122</v>
      </c>
    </row>
    <row r="47" spans="1:26" s="5" customFormat="1" ht="13.5" thickBot="1" x14ac:dyDescent="0.25">
      <c r="A47" s="120" t="s">
        <v>294</v>
      </c>
      <c r="B47" s="43" t="s">
        <v>482</v>
      </c>
      <c r="C47" s="50"/>
      <c r="D47" s="167" t="s">
        <v>0</v>
      </c>
      <c r="E47" s="167"/>
      <c r="F47" s="167"/>
      <c r="G47" s="167"/>
      <c r="H47" s="51"/>
      <c r="I47" s="50"/>
      <c r="J47" s="167">
        <v>1</v>
      </c>
      <c r="K47" s="167"/>
      <c r="L47" s="51"/>
      <c r="M47" s="50">
        <v>1</v>
      </c>
      <c r="N47" s="51" t="s">
        <v>452</v>
      </c>
      <c r="O47" s="44" t="s">
        <v>443</v>
      </c>
      <c r="P47" s="131" t="str">
        <f>A$43</f>
        <v>mechbf17ga</v>
      </c>
      <c r="Q47" s="88" t="str">
        <f>B$43</f>
        <v>Mechanika</v>
      </c>
      <c r="R47" s="44"/>
      <c r="S47" s="87"/>
      <c r="T47" s="88"/>
      <c r="U47" s="44"/>
      <c r="V47" s="87"/>
      <c r="W47" s="88"/>
      <c r="X47" s="123" t="s">
        <v>251</v>
      </c>
      <c r="Y47" s="123" t="s">
        <v>120</v>
      </c>
      <c r="Z47" s="123" t="s">
        <v>122</v>
      </c>
    </row>
    <row r="48" spans="1:26" s="5" customFormat="1" x14ac:dyDescent="0.2">
      <c r="A48" s="119" t="s">
        <v>486</v>
      </c>
      <c r="B48" s="38" t="s">
        <v>50</v>
      </c>
      <c r="C48" s="48"/>
      <c r="D48" s="171" t="s">
        <v>443</v>
      </c>
      <c r="E48" s="171"/>
      <c r="F48" s="171"/>
      <c r="G48" s="171"/>
      <c r="H48" s="49"/>
      <c r="I48" s="48">
        <v>4</v>
      </c>
      <c r="J48" s="171"/>
      <c r="K48" s="171"/>
      <c r="L48" s="49"/>
      <c r="M48" s="48">
        <v>4</v>
      </c>
      <c r="N48" s="49" t="s">
        <v>451</v>
      </c>
      <c r="O48" s="219" t="s">
        <v>1</v>
      </c>
      <c r="P48" s="132" t="str">
        <f>A$50</f>
        <v>elmagnef17ga</v>
      </c>
      <c r="Q48" s="220" t="str">
        <f>B$50</f>
        <v>Elektromágnesség (emelt szint)</v>
      </c>
      <c r="R48" s="219"/>
      <c r="S48" s="91"/>
      <c r="T48" s="92"/>
      <c r="U48" s="39"/>
      <c r="V48" s="91"/>
      <c r="W48" s="92"/>
      <c r="X48" s="122" t="s">
        <v>260</v>
      </c>
      <c r="Y48" s="122" t="s">
        <v>123</v>
      </c>
      <c r="Z48" s="122" t="s">
        <v>124</v>
      </c>
    </row>
    <row r="49" spans="1:26" s="5" customFormat="1" x14ac:dyDescent="0.2">
      <c r="A49" s="221" t="s">
        <v>224</v>
      </c>
      <c r="B49" s="222" t="s">
        <v>485</v>
      </c>
      <c r="C49" s="223"/>
      <c r="D49" s="224" t="s">
        <v>0</v>
      </c>
      <c r="E49" s="224"/>
      <c r="F49" s="224"/>
      <c r="G49" s="224"/>
      <c r="H49" s="225"/>
      <c r="I49" s="223">
        <v>4</v>
      </c>
      <c r="J49" s="224"/>
      <c r="K49" s="224"/>
      <c r="L49" s="225"/>
      <c r="M49" s="223">
        <v>4</v>
      </c>
      <c r="N49" s="225" t="s">
        <v>451</v>
      </c>
      <c r="O49" s="226" t="s">
        <v>1</v>
      </c>
      <c r="P49" s="227" t="str">
        <f>A$51</f>
        <v>elmagnf17ga</v>
      </c>
      <c r="Q49" s="228" t="str">
        <f>B$51</f>
        <v>Elektromágnesség</v>
      </c>
      <c r="R49" s="226"/>
      <c r="S49" s="229"/>
      <c r="T49" s="230"/>
      <c r="U49" s="231"/>
      <c r="V49" s="229"/>
      <c r="W49" s="230"/>
      <c r="X49" s="232" t="s">
        <v>260</v>
      </c>
      <c r="Y49" s="232" t="s">
        <v>123</v>
      </c>
      <c r="Z49" s="232" t="s">
        <v>124</v>
      </c>
    </row>
    <row r="50" spans="1:26" s="5" customFormat="1" x14ac:dyDescent="0.2">
      <c r="A50" s="235" t="s">
        <v>487</v>
      </c>
      <c r="B50" s="236" t="s">
        <v>50</v>
      </c>
      <c r="C50" s="61"/>
      <c r="D50" s="173" t="s">
        <v>443</v>
      </c>
      <c r="E50" s="173"/>
      <c r="F50" s="173"/>
      <c r="G50" s="173"/>
      <c r="H50" s="62"/>
      <c r="I50" s="61"/>
      <c r="J50" s="173">
        <v>2</v>
      </c>
      <c r="K50" s="173"/>
      <c r="L50" s="62"/>
      <c r="M50" s="61">
        <v>4</v>
      </c>
      <c r="N50" s="62" t="s">
        <v>452</v>
      </c>
      <c r="O50" s="60" t="s">
        <v>443</v>
      </c>
      <c r="P50" s="133" t="str">
        <f>A$43</f>
        <v>mechbf17ga</v>
      </c>
      <c r="Q50" s="94" t="str">
        <f>B$43</f>
        <v>Mechanika</v>
      </c>
      <c r="R50" s="60" t="s">
        <v>443</v>
      </c>
      <c r="S50" s="93" t="str">
        <f>A$18</f>
        <v>vektorf17ga</v>
      </c>
      <c r="T50" s="94" t="str">
        <f>B$18</f>
        <v>Vektorszámítás</v>
      </c>
      <c r="U50" s="60"/>
      <c r="V50" s="93"/>
      <c r="W50" s="94"/>
      <c r="X50" s="237" t="s">
        <v>260</v>
      </c>
      <c r="Y50" s="237" t="s">
        <v>123</v>
      </c>
      <c r="Z50" s="237" t="s">
        <v>124</v>
      </c>
    </row>
    <row r="51" spans="1:26" s="5" customFormat="1" ht="13.5" thickBot="1" x14ac:dyDescent="0.25">
      <c r="A51" s="120" t="s">
        <v>293</v>
      </c>
      <c r="B51" s="43" t="s">
        <v>485</v>
      </c>
      <c r="C51" s="50"/>
      <c r="D51" s="167" t="s">
        <v>0</v>
      </c>
      <c r="E51" s="167"/>
      <c r="F51" s="167"/>
      <c r="G51" s="167"/>
      <c r="H51" s="51"/>
      <c r="I51" s="50"/>
      <c r="J51" s="167">
        <v>2</v>
      </c>
      <c r="K51" s="167"/>
      <c r="L51" s="51"/>
      <c r="M51" s="50">
        <v>4</v>
      </c>
      <c r="N51" s="51" t="s">
        <v>452</v>
      </c>
      <c r="O51" s="44" t="s">
        <v>443</v>
      </c>
      <c r="P51" s="131" t="str">
        <f>A$43</f>
        <v>mechbf17ga</v>
      </c>
      <c r="Q51" s="88" t="str">
        <f>B$43</f>
        <v>Mechanika</v>
      </c>
      <c r="R51" s="44" t="s">
        <v>443</v>
      </c>
      <c r="S51" s="87" t="str">
        <f>A$18</f>
        <v>vektorf17ga</v>
      </c>
      <c r="T51" s="88" t="str">
        <f>B$18</f>
        <v>Vektorszámítás</v>
      </c>
      <c r="U51" s="44"/>
      <c r="V51" s="87"/>
      <c r="W51" s="88"/>
      <c r="X51" s="123" t="s">
        <v>260</v>
      </c>
      <c r="Y51" s="123" t="s">
        <v>123</v>
      </c>
      <c r="Z51" s="123" t="s">
        <v>124</v>
      </c>
    </row>
    <row r="52" spans="1:26" s="5" customFormat="1" x14ac:dyDescent="0.2">
      <c r="A52" s="124" t="s">
        <v>225</v>
      </c>
      <c r="B52" s="138" t="s">
        <v>5</v>
      </c>
      <c r="C52" s="41"/>
      <c r="D52" s="170" t="s">
        <v>0</v>
      </c>
      <c r="E52" s="170"/>
      <c r="F52" s="170"/>
      <c r="G52" s="170"/>
      <c r="H52" s="42"/>
      <c r="I52" s="41">
        <v>3</v>
      </c>
      <c r="J52" s="170"/>
      <c r="K52" s="170"/>
      <c r="L52" s="42"/>
      <c r="M52" s="64">
        <v>3</v>
      </c>
      <c r="N52" s="42" t="s">
        <v>451</v>
      </c>
      <c r="O52" s="152" t="s">
        <v>1</v>
      </c>
      <c r="P52" s="135" t="str">
        <f>A$54</f>
        <v>termof17ga</v>
      </c>
      <c r="Q52" s="159" t="str">
        <f>B$54</f>
        <v>Termodinamika</v>
      </c>
      <c r="R52" s="152"/>
      <c r="S52" s="95"/>
      <c r="T52" s="96"/>
      <c r="U52" s="40"/>
      <c r="V52" s="95"/>
      <c r="W52" s="96"/>
      <c r="X52" s="141" t="s">
        <v>243</v>
      </c>
      <c r="Y52" s="141" t="s">
        <v>125</v>
      </c>
      <c r="Z52" s="141" t="s">
        <v>126</v>
      </c>
    </row>
    <row r="53" spans="1:26" s="5" customFormat="1" x14ac:dyDescent="0.2">
      <c r="A53" s="235" t="s">
        <v>490</v>
      </c>
      <c r="B53" s="236" t="s">
        <v>489</v>
      </c>
      <c r="C53" s="61"/>
      <c r="D53" s="173" t="s">
        <v>443</v>
      </c>
      <c r="E53" s="173"/>
      <c r="F53" s="173"/>
      <c r="G53" s="173"/>
      <c r="H53" s="62"/>
      <c r="I53" s="61"/>
      <c r="J53" s="173">
        <v>2</v>
      </c>
      <c r="K53" s="173"/>
      <c r="L53" s="62">
        <v>1</v>
      </c>
      <c r="M53" s="61">
        <v>2</v>
      </c>
      <c r="N53" s="62" t="s">
        <v>452</v>
      </c>
      <c r="O53" s="60" t="s">
        <v>443</v>
      </c>
      <c r="P53" s="133" t="str">
        <f>A$43</f>
        <v>mechbf17ga</v>
      </c>
      <c r="Q53" s="94" t="str">
        <f>B$43</f>
        <v>Mechanika</v>
      </c>
      <c r="R53" s="60" t="s">
        <v>443</v>
      </c>
      <c r="S53" s="93" t="str">
        <f>A$18</f>
        <v>vektorf17ga</v>
      </c>
      <c r="T53" s="94" t="str">
        <f>B$18</f>
        <v>Vektorszámítás</v>
      </c>
      <c r="U53" s="60"/>
      <c r="V53" s="93"/>
      <c r="W53" s="94"/>
      <c r="X53" s="237" t="s">
        <v>243</v>
      </c>
      <c r="Y53" s="237" t="s">
        <v>125</v>
      </c>
      <c r="Z53" s="237" t="s">
        <v>126</v>
      </c>
    </row>
    <row r="54" spans="1:26" s="5" customFormat="1" ht="13.5" thickBot="1" x14ac:dyDescent="0.25">
      <c r="A54" s="120" t="s">
        <v>295</v>
      </c>
      <c r="B54" s="43" t="s">
        <v>5</v>
      </c>
      <c r="C54" s="50"/>
      <c r="D54" s="167" t="s">
        <v>0</v>
      </c>
      <c r="E54" s="167"/>
      <c r="F54" s="167"/>
      <c r="G54" s="167"/>
      <c r="H54" s="51"/>
      <c r="I54" s="50"/>
      <c r="J54" s="167">
        <v>1</v>
      </c>
      <c r="K54" s="167"/>
      <c r="L54" s="51">
        <v>1</v>
      </c>
      <c r="M54" s="50">
        <v>2</v>
      </c>
      <c r="N54" s="51" t="s">
        <v>452</v>
      </c>
      <c r="O54" s="44" t="s">
        <v>443</v>
      </c>
      <c r="P54" s="131" t="str">
        <f>A$43</f>
        <v>mechbf17ga</v>
      </c>
      <c r="Q54" s="88" t="str">
        <f>B$43</f>
        <v>Mechanika</v>
      </c>
      <c r="R54" s="44" t="s">
        <v>443</v>
      </c>
      <c r="S54" s="87" t="str">
        <f>A$18</f>
        <v>vektorf17ga</v>
      </c>
      <c r="T54" s="88" t="str">
        <f>B$18</f>
        <v>Vektorszámítás</v>
      </c>
      <c r="U54" s="44"/>
      <c r="V54" s="87"/>
      <c r="W54" s="88"/>
      <c r="X54" s="123" t="s">
        <v>243</v>
      </c>
      <c r="Y54" s="123" t="s">
        <v>125</v>
      </c>
      <c r="Z54" s="123" t="s">
        <v>126</v>
      </c>
    </row>
    <row r="55" spans="1:26" s="5" customFormat="1" x14ac:dyDescent="0.2">
      <c r="A55" s="124" t="s">
        <v>226</v>
      </c>
      <c r="B55" s="138" t="s">
        <v>6</v>
      </c>
      <c r="C55" s="41"/>
      <c r="D55" s="170"/>
      <c r="E55" s="170" t="s">
        <v>0</v>
      </c>
      <c r="F55" s="170"/>
      <c r="G55" s="170"/>
      <c r="H55" s="42"/>
      <c r="I55" s="41">
        <v>3</v>
      </c>
      <c r="J55" s="170"/>
      <c r="K55" s="170"/>
      <c r="L55" s="42"/>
      <c r="M55" s="64">
        <v>3</v>
      </c>
      <c r="N55" s="42" t="s">
        <v>451</v>
      </c>
      <c r="O55" s="152" t="s">
        <v>1</v>
      </c>
      <c r="P55" s="135" t="str">
        <f>A$57</f>
        <v>optrelf17ga</v>
      </c>
      <c r="Q55" s="159" t="str">
        <f>B$57</f>
        <v>Optika és relativitáselmélet</v>
      </c>
      <c r="R55" s="152"/>
      <c r="S55" s="95"/>
      <c r="T55" s="96"/>
      <c r="U55" s="40"/>
      <c r="V55" s="95"/>
      <c r="W55" s="96"/>
      <c r="X55" s="141" t="s">
        <v>252</v>
      </c>
      <c r="Y55" s="141" t="s">
        <v>127</v>
      </c>
      <c r="Z55" s="141" t="s">
        <v>128</v>
      </c>
    </row>
    <row r="56" spans="1:26" s="5" customFormat="1" x14ac:dyDescent="0.2">
      <c r="A56" s="235" t="s">
        <v>491</v>
      </c>
      <c r="B56" s="236" t="s">
        <v>488</v>
      </c>
      <c r="C56" s="61"/>
      <c r="D56" s="173"/>
      <c r="E56" s="173" t="s">
        <v>443</v>
      </c>
      <c r="F56" s="173"/>
      <c r="G56" s="173"/>
      <c r="H56" s="62"/>
      <c r="I56" s="61"/>
      <c r="J56" s="173">
        <v>2</v>
      </c>
      <c r="K56" s="173"/>
      <c r="L56" s="62"/>
      <c r="M56" s="61">
        <v>1</v>
      </c>
      <c r="N56" s="62" t="s">
        <v>452</v>
      </c>
      <c r="O56" s="60" t="s">
        <v>443</v>
      </c>
      <c r="P56" s="133" t="str">
        <f>A$51</f>
        <v>elmagnf17ga</v>
      </c>
      <c r="Q56" s="94" t="str">
        <f>B$51</f>
        <v>Elektromágnesség</v>
      </c>
      <c r="R56" s="60"/>
      <c r="S56" s="93"/>
      <c r="T56" s="94"/>
      <c r="U56" s="60"/>
      <c r="V56" s="93"/>
      <c r="W56" s="94"/>
      <c r="X56" s="237" t="s">
        <v>252</v>
      </c>
      <c r="Y56" s="237" t="s">
        <v>127</v>
      </c>
      <c r="Z56" s="237" t="s">
        <v>128</v>
      </c>
    </row>
    <row r="57" spans="1:26" s="5" customFormat="1" ht="13.5" thickBot="1" x14ac:dyDescent="0.25">
      <c r="A57" s="120" t="s">
        <v>296</v>
      </c>
      <c r="B57" s="43" t="s">
        <v>6</v>
      </c>
      <c r="C57" s="50"/>
      <c r="D57" s="167"/>
      <c r="E57" s="167" t="s">
        <v>0</v>
      </c>
      <c r="F57" s="167"/>
      <c r="G57" s="167"/>
      <c r="H57" s="51"/>
      <c r="I57" s="50"/>
      <c r="J57" s="167">
        <v>1</v>
      </c>
      <c r="K57" s="167"/>
      <c r="L57" s="51"/>
      <c r="M57" s="50">
        <v>1</v>
      </c>
      <c r="N57" s="51" t="s">
        <v>452</v>
      </c>
      <c r="O57" s="44" t="s">
        <v>443</v>
      </c>
      <c r="P57" s="131" t="str">
        <f>A$51</f>
        <v>elmagnf17ga</v>
      </c>
      <c r="Q57" s="88" t="str">
        <f>B$51</f>
        <v>Elektromágnesség</v>
      </c>
      <c r="R57" s="44"/>
      <c r="S57" s="87"/>
      <c r="T57" s="88"/>
      <c r="U57" s="44"/>
      <c r="V57" s="87"/>
      <c r="W57" s="88"/>
      <c r="X57" s="123" t="s">
        <v>252</v>
      </c>
      <c r="Y57" s="123" t="s">
        <v>127</v>
      </c>
      <c r="Z57" s="123" t="s">
        <v>128</v>
      </c>
    </row>
    <row r="58" spans="1:26" s="5" customFormat="1" x14ac:dyDescent="0.2">
      <c r="A58" s="124" t="s">
        <v>298</v>
      </c>
      <c r="B58" s="138" t="s">
        <v>7</v>
      </c>
      <c r="C58" s="41"/>
      <c r="D58" s="170"/>
      <c r="E58" s="170" t="s">
        <v>0</v>
      </c>
      <c r="F58" s="170"/>
      <c r="G58" s="170"/>
      <c r="H58" s="42"/>
      <c r="I58" s="41">
        <v>2</v>
      </c>
      <c r="J58" s="170"/>
      <c r="K58" s="170"/>
      <c r="L58" s="42"/>
      <c r="M58" s="64">
        <v>2</v>
      </c>
      <c r="N58" s="42" t="s">
        <v>451</v>
      </c>
      <c r="O58" s="152" t="s">
        <v>1</v>
      </c>
      <c r="P58" s="135" t="str">
        <f>A$59</f>
        <v>atomkvf17ga</v>
      </c>
      <c r="Q58" s="159" t="str">
        <f>B$59</f>
        <v>Atom- és kvantumfizika</v>
      </c>
      <c r="R58" s="152"/>
      <c r="S58" s="95"/>
      <c r="T58" s="96"/>
      <c r="U58" s="40"/>
      <c r="V58" s="95"/>
      <c r="W58" s="96"/>
      <c r="X58" s="141" t="s">
        <v>97</v>
      </c>
      <c r="Y58" s="141" t="s">
        <v>129</v>
      </c>
      <c r="Z58" s="141" t="s">
        <v>130</v>
      </c>
    </row>
    <row r="59" spans="1:26" s="5" customFormat="1" ht="13.5" thickBot="1" x14ac:dyDescent="0.25">
      <c r="A59" s="142" t="s">
        <v>297</v>
      </c>
      <c r="B59" s="140" t="s">
        <v>7</v>
      </c>
      <c r="C59" s="46"/>
      <c r="D59" s="172"/>
      <c r="E59" s="172" t="s">
        <v>0</v>
      </c>
      <c r="F59" s="172"/>
      <c r="G59" s="172"/>
      <c r="H59" s="47"/>
      <c r="I59" s="46"/>
      <c r="J59" s="172">
        <v>1</v>
      </c>
      <c r="K59" s="172"/>
      <c r="L59" s="47">
        <v>1</v>
      </c>
      <c r="M59" s="65">
        <v>2</v>
      </c>
      <c r="N59" s="47" t="s">
        <v>452</v>
      </c>
      <c r="O59" s="45" t="s">
        <v>443</v>
      </c>
      <c r="P59" s="136" t="str">
        <f>A$51</f>
        <v>elmagnf17ga</v>
      </c>
      <c r="Q59" s="98" t="str">
        <f>B$51</f>
        <v>Elektromágnesség</v>
      </c>
      <c r="R59" s="45" t="s">
        <v>443</v>
      </c>
      <c r="S59" s="97" t="str">
        <f>A$23</f>
        <v>valszamf17ga</v>
      </c>
      <c r="T59" s="98" t="str">
        <f>B$23</f>
        <v>Valószínűségszámítás és statisztika a fizikában</v>
      </c>
      <c r="U59" s="45"/>
      <c r="V59" s="97"/>
      <c r="W59" s="98"/>
      <c r="X59" s="142" t="s">
        <v>97</v>
      </c>
      <c r="Y59" s="142" t="s">
        <v>129</v>
      </c>
      <c r="Z59" s="142" t="s">
        <v>130</v>
      </c>
    </row>
    <row r="60" spans="1:26" s="5" customFormat="1" x14ac:dyDescent="0.2">
      <c r="A60" s="119" t="s">
        <v>227</v>
      </c>
      <c r="B60" s="20" t="s">
        <v>301</v>
      </c>
      <c r="C60" s="48"/>
      <c r="D60" s="171"/>
      <c r="E60" s="171" t="s">
        <v>0</v>
      </c>
      <c r="F60" s="171"/>
      <c r="G60" s="171"/>
      <c r="H60" s="49"/>
      <c r="I60" s="48">
        <v>2</v>
      </c>
      <c r="J60" s="171"/>
      <c r="K60" s="171"/>
      <c r="L60" s="49"/>
      <c r="M60" s="233">
        <v>3</v>
      </c>
      <c r="N60" s="49" t="s">
        <v>451</v>
      </c>
      <c r="O60" s="39" t="s">
        <v>443</v>
      </c>
      <c r="P60" s="239" t="str">
        <f>A$43</f>
        <v>mechbf17ga</v>
      </c>
      <c r="Q60" s="92" t="str">
        <f>B$43</f>
        <v>Mechanika</v>
      </c>
      <c r="R60" s="39"/>
      <c r="S60" s="91"/>
      <c r="T60" s="92"/>
      <c r="U60" s="39"/>
      <c r="V60" s="91"/>
      <c r="W60" s="92"/>
      <c r="X60" s="119" t="s">
        <v>248</v>
      </c>
      <c r="Y60" s="119" t="s">
        <v>108</v>
      </c>
      <c r="Z60" s="119" t="s">
        <v>131</v>
      </c>
    </row>
    <row r="61" spans="1:26" s="5" customFormat="1" ht="13.5" thickBot="1" x14ac:dyDescent="0.25">
      <c r="A61" s="120" t="s">
        <v>381</v>
      </c>
      <c r="B61" s="18" t="s">
        <v>299</v>
      </c>
      <c r="C61" s="50"/>
      <c r="D61" s="167"/>
      <c r="E61" s="167" t="s">
        <v>40</v>
      </c>
      <c r="F61" s="167"/>
      <c r="G61" s="167"/>
      <c r="H61" s="51"/>
      <c r="I61" s="50">
        <v>2</v>
      </c>
      <c r="J61" s="167"/>
      <c r="K61" s="167"/>
      <c r="L61" s="51"/>
      <c r="M61" s="56">
        <v>3</v>
      </c>
      <c r="N61" s="51" t="s">
        <v>451</v>
      </c>
      <c r="O61" s="44"/>
      <c r="P61" s="131"/>
      <c r="Q61" s="88"/>
      <c r="R61" s="44"/>
      <c r="S61" s="87"/>
      <c r="T61" s="88"/>
      <c r="U61" s="44"/>
      <c r="V61" s="87"/>
      <c r="W61" s="88"/>
      <c r="X61" s="120" t="s">
        <v>276</v>
      </c>
      <c r="Y61" s="120" t="s">
        <v>198</v>
      </c>
      <c r="Z61" s="120" t="s">
        <v>300</v>
      </c>
    </row>
    <row r="62" spans="1:26" s="5" customFormat="1" ht="13.5" thickBot="1" x14ac:dyDescent="0.25">
      <c r="A62" s="117" t="s">
        <v>228</v>
      </c>
      <c r="B62" s="17" t="s">
        <v>8</v>
      </c>
      <c r="C62" s="30"/>
      <c r="D62" s="165"/>
      <c r="E62" s="165"/>
      <c r="F62" s="165" t="s">
        <v>0</v>
      </c>
      <c r="G62" s="165"/>
      <c r="H62" s="29"/>
      <c r="I62" s="30">
        <v>3</v>
      </c>
      <c r="J62" s="165"/>
      <c r="K62" s="165"/>
      <c r="L62" s="29"/>
      <c r="M62" s="55">
        <v>4</v>
      </c>
      <c r="N62" s="29" t="s">
        <v>451</v>
      </c>
      <c r="O62" s="27" t="s">
        <v>443</v>
      </c>
      <c r="P62" s="130" t="str">
        <f>A$59</f>
        <v>atomkvf17ga</v>
      </c>
      <c r="Q62" s="86" t="str">
        <f>B$59</f>
        <v>Atom- és kvantumfizika</v>
      </c>
      <c r="R62" s="27"/>
      <c r="S62" s="85"/>
      <c r="T62" s="86"/>
      <c r="U62" s="27"/>
      <c r="V62" s="85"/>
      <c r="W62" s="86"/>
      <c r="X62" s="117" t="s">
        <v>261</v>
      </c>
      <c r="Y62" s="117" t="s">
        <v>132</v>
      </c>
      <c r="Z62" s="117" t="s">
        <v>133</v>
      </c>
    </row>
    <row r="63" spans="1:26" s="5" customFormat="1" x14ac:dyDescent="0.2">
      <c r="A63" s="124" t="s">
        <v>229</v>
      </c>
      <c r="B63" s="138" t="s">
        <v>9</v>
      </c>
      <c r="C63" s="41"/>
      <c r="D63" s="170"/>
      <c r="E63" s="170"/>
      <c r="F63" s="170"/>
      <c r="G63" s="170" t="s">
        <v>0</v>
      </c>
      <c r="H63" s="42"/>
      <c r="I63" s="178">
        <v>3</v>
      </c>
      <c r="J63" s="179"/>
      <c r="K63" s="179"/>
      <c r="L63" s="73"/>
      <c r="M63" s="72">
        <v>3</v>
      </c>
      <c r="N63" s="73" t="s">
        <v>451</v>
      </c>
      <c r="O63" s="154" t="s">
        <v>1</v>
      </c>
      <c r="P63" s="147" t="str">
        <f>A$64</f>
        <v>kondanyf17ga</v>
      </c>
      <c r="Q63" s="160" t="str">
        <f>B$64</f>
        <v>Kondenzált anyagok fizikája</v>
      </c>
      <c r="R63" s="154"/>
      <c r="S63" s="113"/>
      <c r="T63" s="145"/>
      <c r="U63" s="161"/>
      <c r="V63" s="113"/>
      <c r="W63" s="145"/>
      <c r="X63" s="141" t="s">
        <v>251</v>
      </c>
      <c r="Y63" s="141" t="s">
        <v>120</v>
      </c>
      <c r="Z63" s="141" t="s">
        <v>134</v>
      </c>
    </row>
    <row r="64" spans="1:26" s="5" customFormat="1" ht="13.5" thickBot="1" x14ac:dyDescent="0.25">
      <c r="A64" s="142" t="s">
        <v>302</v>
      </c>
      <c r="B64" s="140" t="s">
        <v>9</v>
      </c>
      <c r="C64" s="46"/>
      <c r="D64" s="172"/>
      <c r="E64" s="172"/>
      <c r="F64" s="172"/>
      <c r="G64" s="172" t="s">
        <v>0</v>
      </c>
      <c r="H64" s="47"/>
      <c r="I64" s="180"/>
      <c r="J64" s="181">
        <v>1</v>
      </c>
      <c r="K64" s="181"/>
      <c r="L64" s="76"/>
      <c r="M64" s="75">
        <v>2</v>
      </c>
      <c r="N64" s="76" t="s">
        <v>452</v>
      </c>
      <c r="O64" s="74" t="s">
        <v>443</v>
      </c>
      <c r="P64" s="146" t="str">
        <f>A$94</f>
        <v>elmfiz2bf17ga</v>
      </c>
      <c r="Q64" s="98" t="str">
        <f>B$94</f>
        <v>Elektrodinamika B</v>
      </c>
      <c r="R64" s="45" t="s">
        <v>443</v>
      </c>
      <c r="S64" s="97" t="str">
        <f>A$54</f>
        <v>termof17ga</v>
      </c>
      <c r="T64" s="104" t="str">
        <f>B$54</f>
        <v>Termodinamika</v>
      </c>
      <c r="U64" s="74"/>
      <c r="V64" s="103"/>
      <c r="W64" s="104"/>
      <c r="X64" s="142" t="s">
        <v>251</v>
      </c>
      <c r="Y64" s="142" t="s">
        <v>120</v>
      </c>
      <c r="Z64" s="142" t="s">
        <v>134</v>
      </c>
    </row>
    <row r="65" spans="1:26" s="9" customFormat="1" x14ac:dyDescent="0.2">
      <c r="A65" s="3"/>
      <c r="B65" s="186" t="s">
        <v>447</v>
      </c>
      <c r="C65" s="32">
        <f t="shared" ref="C65:H65" si="6">SUMIF(C40:C64,"=x",$I40:$I64)+SUMIF(C40:C64,"=x",$J40:$J64)+SUMIF(C40:C64,"=x",$K40:$K64)</f>
        <v>6</v>
      </c>
      <c r="D65" s="32">
        <f t="shared" si="6"/>
        <v>13</v>
      </c>
      <c r="E65" s="32">
        <f t="shared" si="6"/>
        <v>9</v>
      </c>
      <c r="F65" s="32">
        <f t="shared" si="6"/>
        <v>3</v>
      </c>
      <c r="G65" s="32">
        <f t="shared" si="6"/>
        <v>4</v>
      </c>
      <c r="H65" s="32">
        <f t="shared" si="6"/>
        <v>0</v>
      </c>
      <c r="I65" s="248">
        <f>SUM(C65:H65)</f>
        <v>35</v>
      </c>
      <c r="J65" s="248"/>
      <c r="K65" s="248"/>
      <c r="L65" s="248"/>
      <c r="M65" s="190"/>
      <c r="N65" s="190"/>
      <c r="O65" s="33"/>
      <c r="P65" s="101"/>
      <c r="Q65" s="101"/>
      <c r="R65" s="33"/>
      <c r="S65" s="101"/>
      <c r="T65" s="101"/>
      <c r="U65" s="33"/>
      <c r="V65" s="101"/>
      <c r="W65" s="101"/>
      <c r="X65" s="126"/>
      <c r="Y65" s="126"/>
      <c r="Z65" s="126"/>
    </row>
    <row r="66" spans="1:26" s="8" customFormat="1" x14ac:dyDescent="0.2">
      <c r="A66" s="6"/>
      <c r="B66" s="187" t="s">
        <v>448</v>
      </c>
      <c r="C66" s="34">
        <f t="shared" ref="C66:H66" si="7">SUMIF(C40:C64,"=x",$M40:$M64)</f>
        <v>8</v>
      </c>
      <c r="D66" s="34">
        <f t="shared" si="7"/>
        <v>16</v>
      </c>
      <c r="E66" s="34">
        <f t="shared" si="7"/>
        <v>11</v>
      </c>
      <c r="F66" s="34">
        <f t="shared" si="7"/>
        <v>4</v>
      </c>
      <c r="G66" s="34">
        <f t="shared" si="7"/>
        <v>5</v>
      </c>
      <c r="H66" s="34">
        <f t="shared" si="7"/>
        <v>0</v>
      </c>
      <c r="I66" s="249">
        <f>SUM(C66:H66)</f>
        <v>44</v>
      </c>
      <c r="J66" s="249"/>
      <c r="K66" s="249"/>
      <c r="L66" s="249"/>
      <c r="M66" s="191"/>
      <c r="N66" s="191"/>
      <c r="O66" s="155"/>
      <c r="P66" s="105"/>
      <c r="Q66" s="105"/>
      <c r="R66" s="155"/>
      <c r="S66" s="105"/>
      <c r="T66" s="105"/>
      <c r="U66" s="155"/>
      <c r="V66" s="105"/>
      <c r="W66" s="105"/>
      <c r="X66" s="105"/>
      <c r="Y66" s="105"/>
      <c r="Z66" s="105"/>
    </row>
    <row r="67" spans="1:26" s="8" customFormat="1" x14ac:dyDescent="0.2">
      <c r="A67" s="6"/>
      <c r="B67" s="188" t="s">
        <v>466</v>
      </c>
      <c r="C67" s="185">
        <f t="shared" ref="C67:H67" si="8">SUMPRODUCT(--(C40:C64="x"),--($N40:$N64="K"))</f>
        <v>1</v>
      </c>
      <c r="D67" s="185">
        <f t="shared" si="8"/>
        <v>3</v>
      </c>
      <c r="E67" s="185">
        <f t="shared" si="8"/>
        <v>3</v>
      </c>
      <c r="F67" s="185">
        <f t="shared" si="8"/>
        <v>1</v>
      </c>
      <c r="G67" s="185">
        <f t="shared" si="8"/>
        <v>1</v>
      </c>
      <c r="H67" s="185">
        <f t="shared" si="8"/>
        <v>0</v>
      </c>
      <c r="I67" s="247">
        <f>SUM(C67:H67)</f>
        <v>9</v>
      </c>
      <c r="J67" s="247"/>
      <c r="K67" s="247"/>
      <c r="L67" s="247"/>
      <c r="M67" s="192"/>
      <c r="N67" s="192"/>
      <c r="O67" s="155"/>
      <c r="P67" s="105"/>
      <c r="Q67" s="105"/>
      <c r="R67" s="155"/>
      <c r="S67" s="105"/>
      <c r="T67" s="105"/>
      <c r="U67" s="155"/>
      <c r="V67" s="105"/>
      <c r="W67" s="105"/>
      <c r="X67" s="105"/>
      <c r="Y67" s="105"/>
      <c r="Z67" s="105"/>
    </row>
    <row r="68" spans="1:26" s="8" customFormat="1" x14ac:dyDescent="0.2">
      <c r="A68" s="6"/>
      <c r="B68" s="6"/>
      <c r="C68" s="34"/>
      <c r="D68" s="34"/>
      <c r="E68" s="34"/>
      <c r="F68" s="34"/>
      <c r="G68" s="34"/>
      <c r="H68" s="34"/>
      <c r="I68" s="182"/>
      <c r="J68" s="182"/>
      <c r="K68" s="182"/>
      <c r="L68" s="182"/>
      <c r="M68" s="183"/>
      <c r="N68" s="77"/>
      <c r="O68" s="155"/>
      <c r="P68" s="105"/>
      <c r="Q68" s="105"/>
      <c r="R68" s="155"/>
      <c r="S68" s="105"/>
      <c r="T68" s="105"/>
      <c r="U68" s="155"/>
      <c r="V68" s="105"/>
      <c r="W68" s="105"/>
      <c r="X68" s="105"/>
      <c r="Y68" s="105"/>
      <c r="Z68" s="105"/>
    </row>
    <row r="69" spans="1:26" s="5" customFormat="1" ht="13.5" thickBot="1" x14ac:dyDescent="0.25">
      <c r="A69" s="25"/>
      <c r="B69" s="25" t="s">
        <v>103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9"/>
      <c r="N69" s="163"/>
      <c r="O69" s="149"/>
      <c r="P69" s="81"/>
      <c r="Q69" s="81"/>
      <c r="R69" s="149"/>
      <c r="S69" s="81"/>
      <c r="T69" s="81"/>
      <c r="U69" s="149"/>
      <c r="V69" s="81"/>
      <c r="W69" s="81"/>
      <c r="X69" s="81"/>
      <c r="Y69" s="81"/>
      <c r="Z69" s="81"/>
    </row>
    <row r="70" spans="1:26" ht="13.5" thickBot="1" x14ac:dyDescent="0.25">
      <c r="A70" s="117" t="s">
        <v>231</v>
      </c>
      <c r="B70" s="17" t="s">
        <v>99</v>
      </c>
      <c r="C70" s="30"/>
      <c r="D70" s="165" t="s">
        <v>85</v>
      </c>
      <c r="E70" s="165" t="s">
        <v>0</v>
      </c>
      <c r="F70" s="165"/>
      <c r="G70" s="165"/>
      <c r="H70" s="29"/>
      <c r="I70" s="30"/>
      <c r="J70" s="165"/>
      <c r="K70" s="165">
        <v>3</v>
      </c>
      <c r="L70" s="29">
        <v>1</v>
      </c>
      <c r="M70" s="55">
        <v>5</v>
      </c>
      <c r="N70" s="29" t="s">
        <v>452</v>
      </c>
      <c r="O70" s="27" t="s">
        <v>443</v>
      </c>
      <c r="P70" s="130" t="str">
        <f>A$43</f>
        <v>mechbf17ga</v>
      </c>
      <c r="Q70" s="86" t="str">
        <f>B$43</f>
        <v>Mechanika</v>
      </c>
      <c r="R70" s="27" t="s">
        <v>443</v>
      </c>
      <c r="S70" s="85" t="str">
        <f>A$29</f>
        <v>elektrof17ea</v>
      </c>
      <c r="T70" s="86" t="str">
        <f>B$29</f>
        <v>Elektronika és méréstechnika</v>
      </c>
      <c r="U70" s="27"/>
      <c r="V70" s="85"/>
      <c r="W70" s="86"/>
      <c r="X70" s="117" t="s">
        <v>94</v>
      </c>
      <c r="Y70" s="117" t="s">
        <v>113</v>
      </c>
      <c r="Z70" s="117" t="s">
        <v>349</v>
      </c>
    </row>
    <row r="71" spans="1:26" ht="13.5" thickBot="1" x14ac:dyDescent="0.25">
      <c r="A71" s="117" t="s">
        <v>232</v>
      </c>
      <c r="B71" s="17" t="s">
        <v>100</v>
      </c>
      <c r="C71" s="30"/>
      <c r="D71" s="165"/>
      <c r="E71" s="165" t="s">
        <v>85</v>
      </c>
      <c r="F71" s="165" t="s">
        <v>0</v>
      </c>
      <c r="G71" s="165"/>
      <c r="H71" s="29"/>
      <c r="I71" s="30"/>
      <c r="J71" s="165"/>
      <c r="K71" s="165">
        <v>3</v>
      </c>
      <c r="L71" s="29">
        <v>1</v>
      </c>
      <c r="M71" s="55">
        <v>5</v>
      </c>
      <c r="N71" s="29" t="s">
        <v>452</v>
      </c>
      <c r="O71" s="27" t="s">
        <v>443</v>
      </c>
      <c r="P71" s="130" t="str">
        <f>A$70</f>
        <v>fizlab1f17la</v>
      </c>
      <c r="Q71" s="86" t="str">
        <f>B$70</f>
        <v>Fizika laboratórium 1</v>
      </c>
      <c r="R71" s="27"/>
      <c r="S71" s="85"/>
      <c r="T71" s="86"/>
      <c r="U71" s="27"/>
      <c r="V71" s="85"/>
      <c r="W71" s="86"/>
      <c r="X71" s="117" t="s">
        <v>95</v>
      </c>
      <c r="Y71" s="117" t="s">
        <v>136</v>
      </c>
      <c r="Z71" s="117" t="s">
        <v>348</v>
      </c>
    </row>
    <row r="72" spans="1:26" ht="13.5" thickBot="1" x14ac:dyDescent="0.25">
      <c r="A72" s="117" t="s">
        <v>233</v>
      </c>
      <c r="B72" s="17" t="s">
        <v>101</v>
      </c>
      <c r="C72" s="30"/>
      <c r="D72" s="165"/>
      <c r="E72" s="165"/>
      <c r="F72" s="165" t="s">
        <v>85</v>
      </c>
      <c r="G72" s="165" t="s">
        <v>0</v>
      </c>
      <c r="H72" s="29"/>
      <c r="I72" s="30"/>
      <c r="J72" s="165"/>
      <c r="K72" s="165">
        <v>3</v>
      </c>
      <c r="L72" s="29">
        <v>1</v>
      </c>
      <c r="M72" s="55">
        <v>5</v>
      </c>
      <c r="N72" s="29" t="s">
        <v>452</v>
      </c>
      <c r="O72" s="27" t="s">
        <v>443</v>
      </c>
      <c r="P72" s="130" t="str">
        <f>A$71</f>
        <v>fizlab2f17la</v>
      </c>
      <c r="Q72" s="86" t="str">
        <f>B$71</f>
        <v>Fizika laboratórium 2</v>
      </c>
      <c r="R72" s="27" t="s">
        <v>443</v>
      </c>
      <c r="S72" s="85" t="str">
        <f>A$59</f>
        <v>atomkvf17ga</v>
      </c>
      <c r="T72" s="86" t="str">
        <f>B$59</f>
        <v>Atom- és kvantumfizika</v>
      </c>
      <c r="U72" s="27" t="s">
        <v>443</v>
      </c>
      <c r="V72" s="85" t="str">
        <f>A$57</f>
        <v>optrelf17ga</v>
      </c>
      <c r="W72" s="86" t="str">
        <f>B$57</f>
        <v>Optika és relativitáselmélet</v>
      </c>
      <c r="X72" s="117" t="s">
        <v>96</v>
      </c>
      <c r="Y72" s="117" t="s">
        <v>135</v>
      </c>
      <c r="Z72" s="117" t="s">
        <v>347</v>
      </c>
    </row>
    <row r="73" spans="1:26" s="4" customFormat="1" x14ac:dyDescent="0.2">
      <c r="A73" s="3"/>
      <c r="B73" s="186" t="s">
        <v>447</v>
      </c>
      <c r="C73" s="32">
        <f t="shared" ref="C73:H73" si="9">SUMIF(C70:C72,"=x",$I70:$I72)+SUMIF(C70:C72,"=x",$J70:$J72)+SUMIF(C70:C72,"=x",$K70:$K72)</f>
        <v>0</v>
      </c>
      <c r="D73" s="32">
        <f t="shared" si="9"/>
        <v>0</v>
      </c>
      <c r="E73" s="32">
        <f t="shared" si="9"/>
        <v>3</v>
      </c>
      <c r="F73" s="32">
        <f t="shared" si="9"/>
        <v>3</v>
      </c>
      <c r="G73" s="32">
        <f t="shared" si="9"/>
        <v>3</v>
      </c>
      <c r="H73" s="32">
        <f t="shared" si="9"/>
        <v>0</v>
      </c>
      <c r="I73" s="248">
        <f>SUM(C73:H73)</f>
        <v>9</v>
      </c>
      <c r="J73" s="248"/>
      <c r="K73" s="248"/>
      <c r="L73" s="248"/>
      <c r="M73" s="190"/>
      <c r="N73" s="190"/>
      <c r="O73" s="33"/>
      <c r="P73" s="101"/>
      <c r="Q73" s="101"/>
      <c r="R73" s="33"/>
      <c r="S73" s="101"/>
      <c r="T73" s="101"/>
      <c r="U73" s="33"/>
      <c r="V73" s="101"/>
      <c r="W73" s="101"/>
      <c r="X73" s="118"/>
      <c r="Y73" s="118"/>
      <c r="Z73" s="118"/>
    </row>
    <row r="74" spans="1:26" s="7" customFormat="1" x14ac:dyDescent="0.2">
      <c r="A74" s="6"/>
      <c r="B74" s="187" t="s">
        <v>448</v>
      </c>
      <c r="C74" s="34">
        <f t="shared" ref="C74:H74" si="10">SUMIF(C70:C72,"=x",$M70:$M72)</f>
        <v>0</v>
      </c>
      <c r="D74" s="34">
        <f t="shared" si="10"/>
        <v>0</v>
      </c>
      <c r="E74" s="34">
        <f t="shared" si="10"/>
        <v>5</v>
      </c>
      <c r="F74" s="34">
        <f t="shared" si="10"/>
        <v>5</v>
      </c>
      <c r="G74" s="34">
        <f t="shared" si="10"/>
        <v>5</v>
      </c>
      <c r="H74" s="34">
        <f t="shared" si="10"/>
        <v>0</v>
      </c>
      <c r="I74" s="249">
        <f>SUM(C74:H74)</f>
        <v>15</v>
      </c>
      <c r="J74" s="249"/>
      <c r="K74" s="249"/>
      <c r="L74" s="249"/>
      <c r="M74" s="191"/>
      <c r="N74" s="191"/>
      <c r="O74" s="153"/>
      <c r="P74" s="102"/>
      <c r="Q74" s="102"/>
      <c r="R74" s="153"/>
      <c r="S74" s="102"/>
      <c r="T74" s="102"/>
      <c r="U74" s="153"/>
      <c r="V74" s="102"/>
      <c r="W74" s="102"/>
      <c r="X74" s="102"/>
      <c r="Y74" s="102"/>
      <c r="Z74" s="102"/>
    </row>
    <row r="75" spans="1:26" s="5" customFormat="1" x14ac:dyDescent="0.2">
      <c r="A75" s="69"/>
      <c r="B75" s="188" t="s">
        <v>466</v>
      </c>
      <c r="C75" s="185">
        <f t="shared" ref="C75:H75" si="11">SUMPRODUCT(--(C70:C72="x"),--($N70:$N72="K"))</f>
        <v>0</v>
      </c>
      <c r="D75" s="185">
        <f t="shared" si="11"/>
        <v>0</v>
      </c>
      <c r="E75" s="185">
        <f t="shared" si="11"/>
        <v>0</v>
      </c>
      <c r="F75" s="185">
        <f t="shared" si="11"/>
        <v>0</v>
      </c>
      <c r="G75" s="185">
        <f t="shared" si="11"/>
        <v>0</v>
      </c>
      <c r="H75" s="185">
        <f t="shared" si="11"/>
        <v>0</v>
      </c>
      <c r="I75" s="247">
        <f>SUM(C75:H75)</f>
        <v>0</v>
      </c>
      <c r="J75" s="247"/>
      <c r="K75" s="247"/>
      <c r="L75" s="247"/>
      <c r="M75" s="192"/>
      <c r="N75" s="192"/>
      <c r="O75" s="149"/>
      <c r="P75" s="81"/>
      <c r="Q75" s="81"/>
      <c r="R75" s="149"/>
      <c r="S75" s="81"/>
      <c r="T75" s="81"/>
      <c r="U75" s="149"/>
      <c r="V75" s="81"/>
      <c r="W75" s="81"/>
      <c r="X75" s="81"/>
      <c r="Y75" s="81"/>
      <c r="Z75" s="81"/>
    </row>
    <row r="76" spans="1:26" s="5" customFormat="1" x14ac:dyDescent="0.2">
      <c r="A76" s="69"/>
      <c r="B76" s="69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9"/>
      <c r="N76" s="163"/>
      <c r="O76" s="149"/>
      <c r="P76" s="81"/>
      <c r="Q76" s="81"/>
      <c r="R76" s="149"/>
      <c r="S76" s="81"/>
      <c r="T76" s="81"/>
      <c r="U76" s="149"/>
      <c r="V76" s="81"/>
      <c r="W76" s="81"/>
      <c r="X76" s="81"/>
      <c r="Y76" s="81"/>
      <c r="Z76" s="81"/>
    </row>
    <row r="77" spans="1:26" s="5" customFormat="1" ht="13.5" thickBot="1" x14ac:dyDescent="0.25">
      <c r="A77" s="25"/>
      <c r="B77" s="25" t="s">
        <v>10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9"/>
      <c r="N77" s="163"/>
      <c r="O77" s="149"/>
      <c r="P77" s="81"/>
      <c r="Q77" s="81"/>
      <c r="R77" s="149"/>
      <c r="S77" s="81"/>
      <c r="T77" s="81"/>
      <c r="U77" s="149"/>
      <c r="V77" s="81"/>
      <c r="W77" s="81"/>
      <c r="X77" s="81"/>
      <c r="Y77" s="81"/>
      <c r="Z77" s="81"/>
    </row>
    <row r="78" spans="1:26" s="5" customFormat="1" x14ac:dyDescent="0.2">
      <c r="A78" s="124" t="s">
        <v>235</v>
      </c>
      <c r="B78" s="138" t="s">
        <v>77</v>
      </c>
      <c r="C78" s="41"/>
      <c r="D78" s="170"/>
      <c r="E78" s="170" t="s">
        <v>0</v>
      </c>
      <c r="F78" s="170"/>
      <c r="G78" s="170"/>
      <c r="H78" s="42"/>
      <c r="I78" s="41">
        <v>4</v>
      </c>
      <c r="J78" s="170"/>
      <c r="K78" s="170"/>
      <c r="L78" s="42"/>
      <c r="M78" s="64">
        <v>4</v>
      </c>
      <c r="N78" s="42" t="s">
        <v>451</v>
      </c>
      <c r="O78" s="152" t="s">
        <v>1</v>
      </c>
      <c r="P78" s="135" t="str">
        <f>A$79</f>
        <v>elmfiz1af17ga</v>
      </c>
      <c r="Q78" s="159" t="str">
        <f>B$79</f>
        <v>Elméleti mechanika A</v>
      </c>
      <c r="R78" s="152"/>
      <c r="S78" s="95"/>
      <c r="T78" s="96"/>
      <c r="U78" s="40"/>
      <c r="V78" s="95"/>
      <c r="W78" s="96"/>
      <c r="X78" s="141" t="s">
        <v>254</v>
      </c>
      <c r="Y78" s="141" t="s">
        <v>137</v>
      </c>
      <c r="Z78" s="141" t="s">
        <v>138</v>
      </c>
    </row>
    <row r="79" spans="1:26" s="5" customFormat="1" ht="13.5" thickBot="1" x14ac:dyDescent="0.25">
      <c r="A79" s="139" t="s">
        <v>303</v>
      </c>
      <c r="B79" s="140" t="s">
        <v>77</v>
      </c>
      <c r="C79" s="46"/>
      <c r="D79" s="172"/>
      <c r="E79" s="172" t="s">
        <v>0</v>
      </c>
      <c r="F79" s="172"/>
      <c r="G79" s="172"/>
      <c r="H79" s="47"/>
      <c r="I79" s="46"/>
      <c r="J79" s="172">
        <v>2</v>
      </c>
      <c r="K79" s="172"/>
      <c r="L79" s="47"/>
      <c r="M79" s="65">
        <v>4</v>
      </c>
      <c r="N79" s="47" t="s">
        <v>452</v>
      </c>
      <c r="O79" s="45" t="s">
        <v>443</v>
      </c>
      <c r="P79" s="136" t="str">
        <f>A$14</f>
        <v>diffegy1f17va</v>
      </c>
      <c r="Q79" s="98" t="str">
        <f>B$14</f>
        <v>Differenciálegyenletek a fizikában I.</v>
      </c>
      <c r="R79" s="45" t="s">
        <v>443</v>
      </c>
      <c r="S79" s="97" t="str">
        <f>A$47</f>
        <v>folytkozf17ga</v>
      </c>
      <c r="T79" s="98" t="str">
        <f>B$47</f>
        <v>Folytonos közegek mechanikája</v>
      </c>
      <c r="U79" s="45"/>
      <c r="V79" s="97"/>
      <c r="W79" s="98"/>
      <c r="X79" s="142" t="s">
        <v>254</v>
      </c>
      <c r="Y79" s="142" t="s">
        <v>137</v>
      </c>
      <c r="Z79" s="142" t="s">
        <v>138</v>
      </c>
    </row>
    <row r="80" spans="1:26" s="5" customFormat="1" x14ac:dyDescent="0.2">
      <c r="A80" s="124" t="s">
        <v>236</v>
      </c>
      <c r="B80" s="138" t="s">
        <v>78</v>
      </c>
      <c r="C80" s="41"/>
      <c r="D80" s="170"/>
      <c r="E80" s="170"/>
      <c r="F80" s="170" t="s">
        <v>0</v>
      </c>
      <c r="G80" s="170"/>
      <c r="H80" s="42"/>
      <c r="I80" s="41">
        <v>4</v>
      </c>
      <c r="J80" s="170"/>
      <c r="K80" s="170"/>
      <c r="L80" s="42"/>
      <c r="M80" s="64">
        <v>4</v>
      </c>
      <c r="N80" s="42" t="s">
        <v>451</v>
      </c>
      <c r="O80" s="152" t="s">
        <v>1</v>
      </c>
      <c r="P80" s="135" t="str">
        <f>A$81</f>
        <v>elmfiz2af17ga</v>
      </c>
      <c r="Q80" s="159" t="str">
        <f>B$81</f>
        <v>Elektrodinamika A</v>
      </c>
      <c r="R80" s="152"/>
      <c r="S80" s="95"/>
      <c r="T80" s="96"/>
      <c r="U80" s="40"/>
      <c r="V80" s="95"/>
      <c r="W80" s="96"/>
      <c r="X80" s="141" t="s">
        <v>255</v>
      </c>
      <c r="Y80" s="141" t="s">
        <v>139</v>
      </c>
      <c r="Z80" s="141" t="s">
        <v>140</v>
      </c>
    </row>
    <row r="81" spans="1:26" s="5" customFormat="1" ht="13.5" thickBot="1" x14ac:dyDescent="0.25">
      <c r="A81" s="139" t="s">
        <v>305</v>
      </c>
      <c r="B81" s="140" t="s">
        <v>78</v>
      </c>
      <c r="C81" s="46"/>
      <c r="D81" s="172"/>
      <c r="E81" s="172"/>
      <c r="F81" s="172" t="s">
        <v>0</v>
      </c>
      <c r="G81" s="172"/>
      <c r="H81" s="47"/>
      <c r="I81" s="46"/>
      <c r="J81" s="172">
        <v>2</v>
      </c>
      <c r="K81" s="172"/>
      <c r="L81" s="47"/>
      <c r="M81" s="65">
        <v>4</v>
      </c>
      <c r="N81" s="47" t="s">
        <v>452</v>
      </c>
      <c r="O81" s="45" t="s">
        <v>443</v>
      </c>
      <c r="P81" s="136" t="str">
        <f>A$51</f>
        <v>elmagnf17ga</v>
      </c>
      <c r="Q81" s="98" t="str">
        <f>B$51</f>
        <v>Elektromágnesség</v>
      </c>
      <c r="R81" s="45"/>
      <c r="S81" s="97"/>
      <c r="T81" s="98"/>
      <c r="U81" s="45"/>
      <c r="V81" s="97"/>
      <c r="W81" s="98"/>
      <c r="X81" s="142" t="s">
        <v>255</v>
      </c>
      <c r="Y81" s="142" t="s">
        <v>139</v>
      </c>
      <c r="Z81" s="142" t="s">
        <v>140</v>
      </c>
    </row>
    <row r="82" spans="1:26" s="5" customFormat="1" x14ac:dyDescent="0.2">
      <c r="A82" s="124" t="s">
        <v>237</v>
      </c>
      <c r="B82" s="138" t="s">
        <v>79</v>
      </c>
      <c r="C82" s="41"/>
      <c r="D82" s="170"/>
      <c r="E82" s="170"/>
      <c r="F82" s="170"/>
      <c r="G82" s="170" t="s">
        <v>0</v>
      </c>
      <c r="H82" s="42"/>
      <c r="I82" s="41">
        <v>4</v>
      </c>
      <c r="J82" s="170"/>
      <c r="K82" s="170"/>
      <c r="L82" s="42"/>
      <c r="M82" s="64">
        <v>4</v>
      </c>
      <c r="N82" s="42" t="s">
        <v>451</v>
      </c>
      <c r="O82" s="152" t="s">
        <v>1</v>
      </c>
      <c r="P82" s="135" t="str">
        <f>A$83</f>
        <v>elmfiz3af17ga</v>
      </c>
      <c r="Q82" s="159" t="str">
        <f>B$83</f>
        <v>Kvantummechanika A</v>
      </c>
      <c r="R82" s="152"/>
      <c r="S82" s="95"/>
      <c r="T82" s="96"/>
      <c r="U82" s="40"/>
      <c r="V82" s="95"/>
      <c r="W82" s="96"/>
      <c r="X82" s="141" t="s">
        <v>253</v>
      </c>
      <c r="Y82" s="141" t="s">
        <v>141</v>
      </c>
      <c r="Z82" s="141" t="s">
        <v>142</v>
      </c>
    </row>
    <row r="83" spans="1:26" s="5" customFormat="1" ht="13.5" thickBot="1" x14ac:dyDescent="0.25">
      <c r="A83" s="139" t="s">
        <v>306</v>
      </c>
      <c r="B83" s="140" t="s">
        <v>79</v>
      </c>
      <c r="C83" s="46"/>
      <c r="D83" s="172"/>
      <c r="E83" s="172"/>
      <c r="F83" s="172"/>
      <c r="G83" s="172" t="s">
        <v>0</v>
      </c>
      <c r="H83" s="47"/>
      <c r="I83" s="46"/>
      <c r="J83" s="172">
        <v>2</v>
      </c>
      <c r="K83" s="172"/>
      <c r="L83" s="47"/>
      <c r="M83" s="65">
        <v>4</v>
      </c>
      <c r="N83" s="47" t="s">
        <v>452</v>
      </c>
      <c r="O83" s="45" t="s">
        <v>443</v>
      </c>
      <c r="P83" s="136" t="str">
        <f>A$92</f>
        <v>elmfiz1bf17ga</v>
      </c>
      <c r="Q83" s="98" t="str">
        <f>B$92</f>
        <v>Elméleti mechanika B</v>
      </c>
      <c r="R83" s="45" t="s">
        <v>443</v>
      </c>
      <c r="S83" s="97" t="str">
        <f>A$94</f>
        <v>elmfiz2bf17ga</v>
      </c>
      <c r="T83" s="98" t="str">
        <f>B$94</f>
        <v>Elektrodinamika B</v>
      </c>
      <c r="U83" s="45" t="s">
        <v>443</v>
      </c>
      <c r="V83" s="97" t="str">
        <f>A$59</f>
        <v>atomkvf17ga</v>
      </c>
      <c r="W83" s="98" t="str">
        <f>B$59</f>
        <v>Atom- és kvantumfizika</v>
      </c>
      <c r="X83" s="142" t="s">
        <v>253</v>
      </c>
      <c r="Y83" s="142" t="s">
        <v>141</v>
      </c>
      <c r="Z83" s="142" t="s">
        <v>142</v>
      </c>
    </row>
    <row r="84" spans="1:26" s="5" customFormat="1" x14ac:dyDescent="0.2">
      <c r="A84" s="124" t="s">
        <v>238</v>
      </c>
      <c r="B84" s="138" t="s">
        <v>80</v>
      </c>
      <c r="C84" s="41"/>
      <c r="D84" s="170"/>
      <c r="E84" s="170"/>
      <c r="F84" s="170"/>
      <c r="G84" s="170"/>
      <c r="H84" s="42" t="s">
        <v>0</v>
      </c>
      <c r="I84" s="41">
        <v>4</v>
      </c>
      <c r="J84" s="170"/>
      <c r="K84" s="170"/>
      <c r="L84" s="42"/>
      <c r="M84" s="64">
        <v>4</v>
      </c>
      <c r="N84" s="42" t="s">
        <v>451</v>
      </c>
      <c r="O84" s="152" t="s">
        <v>1</v>
      </c>
      <c r="P84" s="135" t="str">
        <f>A$85</f>
        <v>elmfiz4af17ga</v>
      </c>
      <c r="Q84" s="159" t="str">
        <f>B$85</f>
        <v>Statisztikus fizika A</v>
      </c>
      <c r="R84" s="152"/>
      <c r="S84" s="95"/>
      <c r="T84" s="96"/>
      <c r="U84" s="40"/>
      <c r="V84" s="95"/>
      <c r="W84" s="96"/>
      <c r="X84" s="141" t="s">
        <v>256</v>
      </c>
      <c r="Y84" s="141" t="s">
        <v>143</v>
      </c>
      <c r="Z84" s="141" t="s">
        <v>144</v>
      </c>
    </row>
    <row r="85" spans="1:26" s="5" customFormat="1" ht="13.5" thickBot="1" x14ac:dyDescent="0.25">
      <c r="A85" s="139" t="s">
        <v>307</v>
      </c>
      <c r="B85" s="140" t="s">
        <v>80</v>
      </c>
      <c r="C85" s="46"/>
      <c r="D85" s="172"/>
      <c r="E85" s="172"/>
      <c r="F85" s="172"/>
      <c r="G85" s="172"/>
      <c r="H85" s="47" t="s">
        <v>0</v>
      </c>
      <c r="I85" s="46"/>
      <c r="J85" s="172">
        <v>2</v>
      </c>
      <c r="K85" s="172"/>
      <c r="L85" s="47"/>
      <c r="M85" s="65">
        <v>4</v>
      </c>
      <c r="N85" s="47" t="s">
        <v>452</v>
      </c>
      <c r="O85" s="45" t="s">
        <v>443</v>
      </c>
      <c r="P85" s="136" t="str">
        <f>A$96</f>
        <v>elmfiz3bf17ga</v>
      </c>
      <c r="Q85" s="98" t="str">
        <f>B$96</f>
        <v>Kvantummechanika B</v>
      </c>
      <c r="R85" s="45"/>
      <c r="S85" s="97"/>
      <c r="T85" s="98"/>
      <c r="U85" s="45"/>
      <c r="V85" s="97"/>
      <c r="W85" s="98"/>
      <c r="X85" s="142" t="s">
        <v>256</v>
      </c>
      <c r="Y85" s="142" t="s">
        <v>143</v>
      </c>
      <c r="Z85" s="142" t="s">
        <v>144</v>
      </c>
    </row>
    <row r="86" spans="1:26" s="4" customFormat="1" x14ac:dyDescent="0.2">
      <c r="A86" s="3"/>
      <c r="B86" s="186" t="s">
        <v>447</v>
      </c>
      <c r="C86" s="32">
        <f t="shared" ref="C86:H86" si="12">SUMIF(C78:C85,"=x",$I78:$I85)+SUMIF(C78:C85,"=x",$J78:$J85)+SUMIF(C78:C85,"=x",$K78:$K85)</f>
        <v>0</v>
      </c>
      <c r="D86" s="32">
        <f t="shared" si="12"/>
        <v>0</v>
      </c>
      <c r="E86" s="32">
        <f t="shared" si="12"/>
        <v>6</v>
      </c>
      <c r="F86" s="32">
        <f t="shared" si="12"/>
        <v>6</v>
      </c>
      <c r="G86" s="32">
        <f t="shared" si="12"/>
        <v>6</v>
      </c>
      <c r="H86" s="32">
        <f t="shared" si="12"/>
        <v>6</v>
      </c>
      <c r="I86" s="248">
        <f>SUM(C86:H86)</f>
        <v>24</v>
      </c>
      <c r="J86" s="248"/>
      <c r="K86" s="248"/>
      <c r="L86" s="248"/>
      <c r="M86" s="190"/>
      <c r="N86" s="190"/>
      <c r="O86" s="33"/>
      <c r="P86" s="101"/>
      <c r="Q86" s="101"/>
      <c r="R86" s="33"/>
      <c r="S86" s="101"/>
      <c r="T86" s="101"/>
      <c r="U86" s="33"/>
      <c r="V86" s="101"/>
      <c r="W86" s="101"/>
      <c r="X86" s="118"/>
      <c r="Y86" s="118"/>
      <c r="Z86" s="118"/>
    </row>
    <row r="87" spans="1:26" s="7" customFormat="1" x14ac:dyDescent="0.2">
      <c r="A87" s="6"/>
      <c r="B87" s="187" t="s">
        <v>448</v>
      </c>
      <c r="C87" s="34">
        <f t="shared" ref="C87:H87" si="13">SUMIF(C78:C85,"=x",$M78:$M85)</f>
        <v>0</v>
      </c>
      <c r="D87" s="34">
        <f t="shared" si="13"/>
        <v>0</v>
      </c>
      <c r="E87" s="34">
        <f t="shared" si="13"/>
        <v>8</v>
      </c>
      <c r="F87" s="34">
        <f t="shared" si="13"/>
        <v>8</v>
      </c>
      <c r="G87" s="34">
        <f t="shared" si="13"/>
        <v>8</v>
      </c>
      <c r="H87" s="34">
        <f t="shared" si="13"/>
        <v>8</v>
      </c>
      <c r="I87" s="249">
        <f>SUM(C87:H87)</f>
        <v>32</v>
      </c>
      <c r="J87" s="249"/>
      <c r="K87" s="249"/>
      <c r="L87" s="249"/>
      <c r="M87" s="191"/>
      <c r="N87" s="191"/>
      <c r="O87" s="153"/>
      <c r="P87" s="102"/>
      <c r="Q87" s="102"/>
      <c r="R87" s="153"/>
      <c r="S87" s="102"/>
      <c r="T87" s="102"/>
      <c r="U87" s="153"/>
      <c r="V87" s="102"/>
      <c r="W87" s="102"/>
      <c r="X87" s="102"/>
      <c r="Y87" s="102"/>
      <c r="Z87" s="102"/>
    </row>
    <row r="88" spans="1:26" s="5" customFormat="1" x14ac:dyDescent="0.2">
      <c r="A88" s="69"/>
      <c r="B88" s="188" t="s">
        <v>466</v>
      </c>
      <c r="C88" s="185">
        <f t="shared" ref="C88:H88" si="14">SUMPRODUCT(--(C78:C85="x"),--($N78:$N85="K"))</f>
        <v>0</v>
      </c>
      <c r="D88" s="185">
        <f t="shared" si="14"/>
        <v>0</v>
      </c>
      <c r="E88" s="185">
        <f t="shared" si="14"/>
        <v>1</v>
      </c>
      <c r="F88" s="185">
        <f t="shared" si="14"/>
        <v>1</v>
      </c>
      <c r="G88" s="185">
        <f t="shared" si="14"/>
        <v>1</v>
      </c>
      <c r="H88" s="185">
        <f t="shared" si="14"/>
        <v>1</v>
      </c>
      <c r="I88" s="247">
        <f>SUM(C88:H88)</f>
        <v>4</v>
      </c>
      <c r="J88" s="247"/>
      <c r="K88" s="247"/>
      <c r="L88" s="247"/>
      <c r="M88" s="192"/>
      <c r="N88" s="192"/>
      <c r="O88" s="149"/>
      <c r="P88" s="81"/>
      <c r="Q88" s="81"/>
      <c r="R88" s="149"/>
      <c r="S88" s="81"/>
      <c r="T88" s="81"/>
      <c r="U88" s="149"/>
      <c r="V88" s="81"/>
      <c r="W88" s="81"/>
      <c r="X88" s="81"/>
      <c r="Y88" s="81"/>
      <c r="Z88" s="81"/>
    </row>
    <row r="89" spans="1:26" s="5" customFormat="1" x14ac:dyDescent="0.2">
      <c r="A89" s="69"/>
      <c r="B89" s="69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9"/>
      <c r="N89" s="163"/>
      <c r="O89" s="149"/>
      <c r="P89" s="81"/>
      <c r="Q89" s="81"/>
      <c r="R89" s="149"/>
      <c r="S89" s="81"/>
      <c r="T89" s="81"/>
      <c r="U89" s="149"/>
      <c r="V89" s="81"/>
      <c r="W89" s="81"/>
      <c r="X89" s="81"/>
      <c r="Y89" s="81"/>
      <c r="Z89" s="81"/>
    </row>
    <row r="90" spans="1:26" s="5" customFormat="1" ht="13.5" thickBot="1" x14ac:dyDescent="0.25">
      <c r="A90" s="25"/>
      <c r="B90" s="25" t="s">
        <v>494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9"/>
      <c r="N90" s="163"/>
      <c r="O90" s="149"/>
      <c r="P90" s="81"/>
      <c r="Q90" s="81"/>
      <c r="R90" s="149"/>
      <c r="S90" s="81"/>
      <c r="T90" s="81"/>
      <c r="U90" s="149"/>
      <c r="V90" s="81"/>
      <c r="W90" s="81"/>
      <c r="X90" s="81"/>
      <c r="Y90" s="81"/>
      <c r="Z90" s="81"/>
    </row>
    <row r="91" spans="1:26" s="5" customFormat="1" x14ac:dyDescent="0.2">
      <c r="A91" s="124" t="s">
        <v>239</v>
      </c>
      <c r="B91" s="138" t="s">
        <v>81</v>
      </c>
      <c r="C91" s="41"/>
      <c r="D91" s="170"/>
      <c r="E91" s="170" t="s">
        <v>0</v>
      </c>
      <c r="F91" s="170"/>
      <c r="G91" s="170"/>
      <c r="H91" s="42"/>
      <c r="I91" s="41">
        <v>2</v>
      </c>
      <c r="J91" s="170"/>
      <c r="K91" s="170"/>
      <c r="L91" s="42"/>
      <c r="M91" s="64">
        <v>2</v>
      </c>
      <c r="N91" s="42" t="s">
        <v>451</v>
      </c>
      <c r="O91" s="152" t="s">
        <v>1</v>
      </c>
      <c r="P91" s="135" t="str">
        <f>A$92</f>
        <v>elmfiz1bf17ga</v>
      </c>
      <c r="Q91" s="159" t="str">
        <f>B$92</f>
        <v>Elméleti mechanika B</v>
      </c>
      <c r="R91" s="152"/>
      <c r="S91" s="95"/>
      <c r="T91" s="96"/>
      <c r="U91" s="40"/>
      <c r="V91" s="95"/>
      <c r="W91" s="96"/>
      <c r="X91" s="141" t="s">
        <v>252</v>
      </c>
      <c r="Y91" s="141" t="s">
        <v>127</v>
      </c>
      <c r="Z91" s="141" t="s">
        <v>145</v>
      </c>
    </row>
    <row r="92" spans="1:26" s="5" customFormat="1" ht="13.5" thickBot="1" x14ac:dyDescent="0.25">
      <c r="A92" s="139" t="s">
        <v>304</v>
      </c>
      <c r="B92" s="140" t="s">
        <v>81</v>
      </c>
      <c r="C92" s="46"/>
      <c r="D92" s="172"/>
      <c r="E92" s="172" t="s">
        <v>0</v>
      </c>
      <c r="F92" s="172"/>
      <c r="G92" s="172"/>
      <c r="H92" s="47"/>
      <c r="I92" s="46"/>
      <c r="J92" s="172">
        <v>1</v>
      </c>
      <c r="K92" s="172"/>
      <c r="L92" s="47">
        <v>1</v>
      </c>
      <c r="M92" s="65">
        <v>2</v>
      </c>
      <c r="N92" s="47" t="s">
        <v>452</v>
      </c>
      <c r="O92" s="45" t="s">
        <v>443</v>
      </c>
      <c r="P92" s="136" t="str">
        <f>A$14</f>
        <v>diffegy1f17va</v>
      </c>
      <c r="Q92" s="98" t="str">
        <f>B$14</f>
        <v>Differenciálegyenletek a fizikában I.</v>
      </c>
      <c r="R92" s="45" t="s">
        <v>443</v>
      </c>
      <c r="S92" s="97" t="str">
        <f>A$47</f>
        <v>folytkozf17ga</v>
      </c>
      <c r="T92" s="98" t="str">
        <f>B$47</f>
        <v>Folytonos közegek mechanikája</v>
      </c>
      <c r="U92" s="45"/>
      <c r="V92" s="97"/>
      <c r="W92" s="98"/>
      <c r="X92" s="142" t="s">
        <v>252</v>
      </c>
      <c r="Y92" s="142" t="s">
        <v>127</v>
      </c>
      <c r="Z92" s="142" t="s">
        <v>145</v>
      </c>
    </row>
    <row r="93" spans="1:26" s="5" customFormat="1" x14ac:dyDescent="0.2">
      <c r="A93" s="124" t="s">
        <v>240</v>
      </c>
      <c r="B93" s="138" t="s">
        <v>82</v>
      </c>
      <c r="C93" s="41"/>
      <c r="D93" s="170"/>
      <c r="E93" s="170"/>
      <c r="F93" s="170" t="s">
        <v>0</v>
      </c>
      <c r="G93" s="170"/>
      <c r="H93" s="42"/>
      <c r="I93" s="41">
        <v>2</v>
      </c>
      <c r="J93" s="170"/>
      <c r="K93" s="170"/>
      <c r="L93" s="42"/>
      <c r="M93" s="64">
        <v>2</v>
      </c>
      <c r="N93" s="42" t="s">
        <v>451</v>
      </c>
      <c r="O93" s="152" t="s">
        <v>1</v>
      </c>
      <c r="P93" s="135" t="str">
        <f>A$94</f>
        <v>elmfiz2bf17ga</v>
      </c>
      <c r="Q93" s="159" t="str">
        <f>B$94</f>
        <v>Elektrodinamika B</v>
      </c>
      <c r="R93" s="152"/>
      <c r="S93" s="95"/>
      <c r="T93" s="96"/>
      <c r="U93" s="40"/>
      <c r="V93" s="95"/>
      <c r="W93" s="96"/>
      <c r="X93" s="141" t="s">
        <v>249</v>
      </c>
      <c r="Y93" s="141" t="s">
        <v>146</v>
      </c>
      <c r="Z93" s="141" t="s">
        <v>147</v>
      </c>
    </row>
    <row r="94" spans="1:26" s="5" customFormat="1" ht="13.5" thickBot="1" x14ac:dyDescent="0.25">
      <c r="A94" s="139" t="s">
        <v>308</v>
      </c>
      <c r="B94" s="140" t="s">
        <v>82</v>
      </c>
      <c r="C94" s="46"/>
      <c r="D94" s="172"/>
      <c r="E94" s="172"/>
      <c r="F94" s="172" t="s">
        <v>0</v>
      </c>
      <c r="G94" s="172"/>
      <c r="H94" s="47"/>
      <c r="I94" s="46"/>
      <c r="J94" s="172">
        <v>1</v>
      </c>
      <c r="K94" s="172"/>
      <c r="L94" s="47">
        <v>1</v>
      </c>
      <c r="M94" s="65">
        <v>2</v>
      </c>
      <c r="N94" s="47" t="s">
        <v>452</v>
      </c>
      <c r="O94" s="45" t="s">
        <v>443</v>
      </c>
      <c r="P94" s="136" t="str">
        <f>A$51</f>
        <v>elmagnf17ga</v>
      </c>
      <c r="Q94" s="98" t="str">
        <f>B$51</f>
        <v>Elektromágnesség</v>
      </c>
      <c r="R94" s="45"/>
      <c r="S94" s="97"/>
      <c r="T94" s="98"/>
      <c r="U94" s="45"/>
      <c r="V94" s="97"/>
      <c r="W94" s="98"/>
      <c r="X94" s="142" t="s">
        <v>249</v>
      </c>
      <c r="Y94" s="142" t="s">
        <v>146</v>
      </c>
      <c r="Z94" s="142" t="s">
        <v>147</v>
      </c>
    </row>
    <row r="95" spans="1:26" s="5" customFormat="1" x14ac:dyDescent="0.2">
      <c r="A95" s="124" t="s">
        <v>241</v>
      </c>
      <c r="B95" s="138" t="s">
        <v>83</v>
      </c>
      <c r="C95" s="41"/>
      <c r="D95" s="170"/>
      <c r="E95" s="170"/>
      <c r="F95" s="170"/>
      <c r="G95" s="170" t="s">
        <v>0</v>
      </c>
      <c r="H95" s="42"/>
      <c r="I95" s="41">
        <v>2</v>
      </c>
      <c r="J95" s="170"/>
      <c r="K95" s="170"/>
      <c r="L95" s="42"/>
      <c r="M95" s="64">
        <v>2</v>
      </c>
      <c r="N95" s="42" t="s">
        <v>451</v>
      </c>
      <c r="O95" s="152" t="s">
        <v>1</v>
      </c>
      <c r="P95" s="135" t="str">
        <f>A$96</f>
        <v>elmfiz3bf17ga</v>
      </c>
      <c r="Q95" s="159" t="str">
        <f>B$96</f>
        <v>Kvantummechanika B</v>
      </c>
      <c r="R95" s="152"/>
      <c r="S95" s="95"/>
      <c r="T95" s="96"/>
      <c r="U95" s="40"/>
      <c r="V95" s="95"/>
      <c r="W95" s="96"/>
      <c r="X95" s="141" t="s">
        <v>253</v>
      </c>
      <c r="Y95" s="141" t="s">
        <v>141</v>
      </c>
      <c r="Z95" s="141" t="s">
        <v>148</v>
      </c>
    </row>
    <row r="96" spans="1:26" s="5" customFormat="1" ht="13.5" thickBot="1" x14ac:dyDescent="0.25">
      <c r="A96" s="139" t="s">
        <v>309</v>
      </c>
      <c r="B96" s="140" t="s">
        <v>83</v>
      </c>
      <c r="C96" s="46"/>
      <c r="D96" s="172"/>
      <c r="E96" s="172"/>
      <c r="F96" s="172"/>
      <c r="G96" s="172" t="s">
        <v>0</v>
      </c>
      <c r="H96" s="47"/>
      <c r="I96" s="46"/>
      <c r="J96" s="172">
        <v>1</v>
      </c>
      <c r="K96" s="172"/>
      <c r="L96" s="47">
        <v>1</v>
      </c>
      <c r="M96" s="65">
        <v>2</v>
      </c>
      <c r="N96" s="47" t="s">
        <v>452</v>
      </c>
      <c r="O96" s="45" t="s">
        <v>443</v>
      </c>
      <c r="P96" s="136" t="str">
        <f>A$92</f>
        <v>elmfiz1bf17ga</v>
      </c>
      <c r="Q96" s="98" t="str">
        <f>B$92</f>
        <v>Elméleti mechanika B</v>
      </c>
      <c r="R96" s="45" t="s">
        <v>443</v>
      </c>
      <c r="S96" s="97" t="str">
        <f>A$94</f>
        <v>elmfiz2bf17ga</v>
      </c>
      <c r="T96" s="98" t="str">
        <f>B$94</f>
        <v>Elektrodinamika B</v>
      </c>
      <c r="U96" s="45" t="s">
        <v>443</v>
      </c>
      <c r="V96" s="97" t="str">
        <f>A$59</f>
        <v>atomkvf17ga</v>
      </c>
      <c r="W96" s="98" t="str">
        <f>B$59</f>
        <v>Atom- és kvantumfizika</v>
      </c>
      <c r="X96" s="142" t="s">
        <v>253</v>
      </c>
      <c r="Y96" s="142" t="s">
        <v>141</v>
      </c>
      <c r="Z96" s="142" t="s">
        <v>148</v>
      </c>
    </row>
    <row r="97" spans="1:30" s="5" customFormat="1" x14ac:dyDescent="0.2">
      <c r="A97" s="124" t="s">
        <v>242</v>
      </c>
      <c r="B97" s="138" t="s">
        <v>84</v>
      </c>
      <c r="C97" s="41"/>
      <c r="D97" s="170"/>
      <c r="E97" s="170"/>
      <c r="F97" s="170"/>
      <c r="G97" s="170"/>
      <c r="H97" s="42" t="s">
        <v>0</v>
      </c>
      <c r="I97" s="41">
        <v>2</v>
      </c>
      <c r="J97" s="170"/>
      <c r="K97" s="170"/>
      <c r="L97" s="42"/>
      <c r="M97" s="64">
        <v>2</v>
      </c>
      <c r="N97" s="42" t="s">
        <v>451</v>
      </c>
      <c r="O97" s="152" t="s">
        <v>1</v>
      </c>
      <c r="P97" s="135" t="str">
        <f>A$98</f>
        <v>elmfiz4bf17ga</v>
      </c>
      <c r="Q97" s="159" t="str">
        <f>B$98</f>
        <v>Statisztikus fizika B</v>
      </c>
      <c r="R97" s="152"/>
      <c r="S97" s="95"/>
      <c r="T97" s="96"/>
      <c r="U97" s="40"/>
      <c r="V97" s="95"/>
      <c r="W97" s="96"/>
      <c r="X97" s="141" t="s">
        <v>263</v>
      </c>
      <c r="Y97" s="141" t="s">
        <v>149</v>
      </c>
      <c r="Z97" s="141" t="s">
        <v>144</v>
      </c>
    </row>
    <row r="98" spans="1:30" s="5" customFormat="1" ht="13.5" thickBot="1" x14ac:dyDescent="0.25">
      <c r="A98" s="139" t="s">
        <v>310</v>
      </c>
      <c r="B98" s="140" t="s">
        <v>84</v>
      </c>
      <c r="C98" s="46"/>
      <c r="D98" s="172"/>
      <c r="E98" s="172"/>
      <c r="F98" s="172"/>
      <c r="G98" s="172"/>
      <c r="H98" s="47" t="s">
        <v>0</v>
      </c>
      <c r="I98" s="46"/>
      <c r="J98" s="172">
        <v>1</v>
      </c>
      <c r="K98" s="172"/>
      <c r="L98" s="47">
        <v>1</v>
      </c>
      <c r="M98" s="65">
        <v>2</v>
      </c>
      <c r="N98" s="47" t="s">
        <v>452</v>
      </c>
      <c r="O98" s="45" t="s">
        <v>443</v>
      </c>
      <c r="P98" s="136" t="str">
        <f>A$96</f>
        <v>elmfiz3bf17ga</v>
      </c>
      <c r="Q98" s="98" t="str">
        <f>B$96</f>
        <v>Kvantummechanika B</v>
      </c>
      <c r="R98" s="45"/>
      <c r="S98" s="97"/>
      <c r="T98" s="98"/>
      <c r="U98" s="45"/>
      <c r="V98" s="97"/>
      <c r="W98" s="98"/>
      <c r="X98" s="142" t="s">
        <v>263</v>
      </c>
      <c r="Y98" s="142" t="s">
        <v>149</v>
      </c>
      <c r="Z98" s="142" t="s">
        <v>144</v>
      </c>
    </row>
    <row r="99" spans="1:30" s="4" customFormat="1" x14ac:dyDescent="0.2">
      <c r="A99" s="3"/>
      <c r="B99" s="186" t="s">
        <v>447</v>
      </c>
      <c r="C99" s="32">
        <f t="shared" ref="C99:H99" si="15">SUMIF(C91:C98,"=x",$I91:$I98)+SUMIF(C91:C98,"=x",$J91:$J98)+SUMIF(C91:C98,"=x",$K91:$K98)</f>
        <v>0</v>
      </c>
      <c r="D99" s="32">
        <f t="shared" si="15"/>
        <v>0</v>
      </c>
      <c r="E99" s="32">
        <f t="shared" si="15"/>
        <v>3</v>
      </c>
      <c r="F99" s="32">
        <f t="shared" si="15"/>
        <v>3</v>
      </c>
      <c r="G99" s="32">
        <f t="shared" si="15"/>
        <v>3</v>
      </c>
      <c r="H99" s="32">
        <f t="shared" si="15"/>
        <v>3</v>
      </c>
      <c r="I99" s="248">
        <f>SUM(C99:H99)</f>
        <v>12</v>
      </c>
      <c r="J99" s="248"/>
      <c r="K99" s="248"/>
      <c r="L99" s="248"/>
      <c r="M99" s="190"/>
      <c r="N99" s="190"/>
      <c r="O99" s="33"/>
      <c r="P99" s="101"/>
      <c r="Q99" s="101"/>
      <c r="R99" s="33"/>
      <c r="S99" s="101"/>
      <c r="T99" s="101"/>
      <c r="U99" s="33"/>
      <c r="V99" s="101"/>
      <c r="W99" s="101"/>
      <c r="X99" s="118"/>
      <c r="Y99" s="118"/>
      <c r="Z99" s="118"/>
    </row>
    <row r="100" spans="1:30" s="7" customFormat="1" x14ac:dyDescent="0.2">
      <c r="A100" s="6"/>
      <c r="B100" s="187" t="s">
        <v>448</v>
      </c>
      <c r="C100" s="34">
        <f t="shared" ref="C100:H100" si="16">SUMIF(C91:C98,"=x",$M91:$M98)</f>
        <v>0</v>
      </c>
      <c r="D100" s="34">
        <f t="shared" si="16"/>
        <v>0</v>
      </c>
      <c r="E100" s="34">
        <f t="shared" si="16"/>
        <v>4</v>
      </c>
      <c r="F100" s="34">
        <f t="shared" si="16"/>
        <v>4</v>
      </c>
      <c r="G100" s="34">
        <f t="shared" si="16"/>
        <v>4</v>
      </c>
      <c r="H100" s="34">
        <f t="shared" si="16"/>
        <v>4</v>
      </c>
      <c r="I100" s="249">
        <f>SUM(C100:H100)</f>
        <v>16</v>
      </c>
      <c r="J100" s="249"/>
      <c r="K100" s="249"/>
      <c r="L100" s="249"/>
      <c r="M100" s="191"/>
      <c r="N100" s="191"/>
      <c r="O100" s="153"/>
      <c r="P100" s="102"/>
      <c r="Q100" s="102"/>
      <c r="R100" s="153"/>
      <c r="S100" s="102"/>
      <c r="T100" s="102"/>
      <c r="U100" s="153"/>
      <c r="V100" s="102"/>
      <c r="W100" s="102"/>
      <c r="X100" s="102"/>
      <c r="Y100" s="102"/>
      <c r="Z100" s="102"/>
    </row>
    <row r="101" spans="1:30" s="7" customFormat="1" x14ac:dyDescent="0.2">
      <c r="A101" s="6"/>
      <c r="B101" s="188" t="s">
        <v>466</v>
      </c>
      <c r="C101" s="185">
        <f t="shared" ref="C101:H101" si="17">SUMPRODUCT(--(C91:C98="x"),--($N91:$N98="K"))</f>
        <v>0</v>
      </c>
      <c r="D101" s="185">
        <f t="shared" si="17"/>
        <v>0</v>
      </c>
      <c r="E101" s="185">
        <f t="shared" si="17"/>
        <v>1</v>
      </c>
      <c r="F101" s="185">
        <f t="shared" si="17"/>
        <v>1</v>
      </c>
      <c r="G101" s="185">
        <f t="shared" si="17"/>
        <v>1</v>
      </c>
      <c r="H101" s="185">
        <f t="shared" si="17"/>
        <v>1</v>
      </c>
      <c r="I101" s="247">
        <f>SUM(C101:H101)</f>
        <v>4</v>
      </c>
      <c r="J101" s="247"/>
      <c r="K101" s="247"/>
      <c r="L101" s="247"/>
      <c r="M101" s="192"/>
      <c r="N101" s="192"/>
      <c r="O101" s="153"/>
      <c r="P101" s="102"/>
      <c r="Q101" s="102"/>
      <c r="R101" s="153"/>
      <c r="S101" s="102"/>
      <c r="T101" s="102"/>
      <c r="U101" s="153"/>
      <c r="V101" s="102"/>
      <c r="W101" s="102"/>
      <c r="X101" s="102"/>
      <c r="Y101" s="102"/>
      <c r="Z101" s="102"/>
    </row>
    <row r="102" spans="1:30" s="5" customFormat="1" x14ac:dyDescent="0.2">
      <c r="A102" s="1"/>
      <c r="B102" s="1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9"/>
      <c r="N102" s="70"/>
      <c r="O102" s="149"/>
      <c r="P102" s="81"/>
      <c r="Q102" s="81"/>
      <c r="R102" s="149"/>
      <c r="S102" s="81"/>
      <c r="T102" s="81"/>
      <c r="U102" s="149"/>
      <c r="V102" s="81"/>
      <c r="W102" s="81"/>
      <c r="X102" s="81"/>
      <c r="Y102" s="81"/>
      <c r="Z102" s="81"/>
    </row>
    <row r="103" spans="1:30" s="54" customFormat="1" ht="13.5" thickBot="1" x14ac:dyDescent="0.25">
      <c r="A103" s="52"/>
      <c r="B103" s="52" t="s">
        <v>45</v>
      </c>
      <c r="C103" s="23"/>
      <c r="D103" s="23"/>
      <c r="E103" s="23"/>
      <c r="F103" s="23"/>
      <c r="G103" s="23"/>
      <c r="H103" s="23"/>
      <c r="I103" s="16"/>
      <c r="J103" s="16"/>
      <c r="K103" s="16"/>
      <c r="L103" s="16"/>
      <c r="M103" s="78"/>
      <c r="N103" s="16"/>
      <c r="O103" s="23"/>
      <c r="P103" s="82"/>
      <c r="Q103" s="82"/>
      <c r="R103" s="23"/>
      <c r="S103" s="82"/>
      <c r="T103" s="82"/>
      <c r="U103" s="23"/>
      <c r="V103" s="82"/>
      <c r="W103" s="82"/>
      <c r="X103" s="82"/>
      <c r="Y103" s="82"/>
      <c r="Z103" s="82"/>
    </row>
    <row r="104" spans="1:30" s="5" customFormat="1" ht="13.5" thickBot="1" x14ac:dyDescent="0.25">
      <c r="A104" s="117" t="s">
        <v>323</v>
      </c>
      <c r="B104" s="17" t="s">
        <v>57</v>
      </c>
      <c r="C104" s="30"/>
      <c r="D104" s="165"/>
      <c r="E104" s="184"/>
      <c r="F104" s="165"/>
      <c r="G104" s="184"/>
      <c r="H104" s="29" t="s">
        <v>0</v>
      </c>
      <c r="I104" s="30"/>
      <c r="J104" s="165"/>
      <c r="K104" s="165"/>
      <c r="L104" s="29">
        <v>5</v>
      </c>
      <c r="M104" s="55">
        <v>10</v>
      </c>
      <c r="N104" s="29" t="s">
        <v>452</v>
      </c>
      <c r="O104" s="27" t="s">
        <v>443</v>
      </c>
      <c r="P104" s="130" t="str">
        <f>A$96</f>
        <v>elmfiz3bf17ga</v>
      </c>
      <c r="Q104" s="86" t="str">
        <f>B$96</f>
        <v>Kvantummechanika B</v>
      </c>
      <c r="R104" s="27"/>
      <c r="S104" s="85"/>
      <c r="T104" s="86"/>
      <c r="U104" s="27"/>
      <c r="V104" s="85"/>
      <c r="W104" s="86"/>
      <c r="X104" s="117" t="s">
        <v>248</v>
      </c>
      <c r="Y104" s="117" t="s">
        <v>108</v>
      </c>
      <c r="Z104" s="117" t="s">
        <v>150</v>
      </c>
    </row>
    <row r="105" spans="1:30" s="4" customFormat="1" x14ac:dyDescent="0.2">
      <c r="A105" s="3"/>
      <c r="B105" s="186" t="s">
        <v>447</v>
      </c>
      <c r="C105" s="32">
        <f t="shared" ref="C105:H105" si="18">SUMIF(C104,"=x",$I104)+SUMIF(C104,"=x",$J104)+SUMIF(C104,"=x",$K104)</f>
        <v>0</v>
      </c>
      <c r="D105" s="32">
        <f t="shared" si="18"/>
        <v>0</v>
      </c>
      <c r="E105" s="32">
        <f t="shared" si="18"/>
        <v>0</v>
      </c>
      <c r="F105" s="32">
        <f t="shared" si="18"/>
        <v>0</v>
      </c>
      <c r="G105" s="32">
        <f t="shared" si="18"/>
        <v>0</v>
      </c>
      <c r="H105" s="32">
        <f t="shared" si="18"/>
        <v>0</v>
      </c>
      <c r="I105" s="248">
        <f>SUM(C105:H105)</f>
        <v>0</v>
      </c>
      <c r="J105" s="248"/>
      <c r="K105" s="248"/>
      <c r="L105" s="248"/>
      <c r="M105" s="190"/>
      <c r="N105" s="190"/>
      <c r="O105" s="156"/>
      <c r="P105" s="106"/>
      <c r="Q105" s="106"/>
      <c r="R105" s="156"/>
      <c r="S105" s="106"/>
      <c r="T105" s="106"/>
      <c r="U105" s="156"/>
      <c r="V105" s="106"/>
      <c r="W105" s="106"/>
      <c r="X105" s="118"/>
      <c r="Y105" s="118"/>
      <c r="Z105" s="118"/>
    </row>
    <row r="106" spans="1:30" s="7" customFormat="1" x14ac:dyDescent="0.2">
      <c r="A106" s="6"/>
      <c r="B106" s="187" t="s">
        <v>448</v>
      </c>
      <c r="C106" s="34">
        <f t="shared" ref="C106:H106" si="19">SUMIF(C104,"=x",$M104)</f>
        <v>0</v>
      </c>
      <c r="D106" s="34">
        <f t="shared" si="19"/>
        <v>0</v>
      </c>
      <c r="E106" s="34">
        <f t="shared" si="19"/>
        <v>0</v>
      </c>
      <c r="F106" s="34">
        <f t="shared" si="19"/>
        <v>0</v>
      </c>
      <c r="G106" s="34">
        <f t="shared" si="19"/>
        <v>0</v>
      </c>
      <c r="H106" s="34">
        <f t="shared" si="19"/>
        <v>10</v>
      </c>
      <c r="I106" s="249">
        <f>SUM(C106:H106)</f>
        <v>10</v>
      </c>
      <c r="J106" s="249"/>
      <c r="K106" s="249"/>
      <c r="L106" s="249"/>
      <c r="M106" s="191"/>
      <c r="N106" s="191"/>
      <c r="O106" s="157"/>
      <c r="P106" s="107"/>
      <c r="Q106" s="107"/>
      <c r="R106" s="157"/>
      <c r="S106" s="107"/>
      <c r="T106" s="107"/>
      <c r="U106" s="157"/>
      <c r="V106" s="107"/>
      <c r="W106" s="107"/>
      <c r="X106" s="102"/>
      <c r="Y106" s="102"/>
      <c r="Z106" s="102"/>
    </row>
    <row r="107" spans="1:30" s="7" customFormat="1" x14ac:dyDescent="0.2">
      <c r="A107" s="6"/>
      <c r="B107" s="188" t="s">
        <v>466</v>
      </c>
      <c r="C107" s="185">
        <f t="shared" ref="C107:H107" si="20">SUMPRODUCT(--(C104:C104="x"),--($N104:$N104="K"))</f>
        <v>0</v>
      </c>
      <c r="D107" s="185">
        <f t="shared" si="20"/>
        <v>0</v>
      </c>
      <c r="E107" s="185">
        <f t="shared" si="20"/>
        <v>0</v>
      </c>
      <c r="F107" s="185">
        <f t="shared" si="20"/>
        <v>0</v>
      </c>
      <c r="G107" s="185">
        <f t="shared" si="20"/>
        <v>0</v>
      </c>
      <c r="H107" s="185">
        <f t="shared" si="20"/>
        <v>0</v>
      </c>
      <c r="I107" s="247">
        <f>SUM(C107:H107)</f>
        <v>0</v>
      </c>
      <c r="J107" s="247"/>
      <c r="K107" s="247"/>
      <c r="L107" s="247"/>
      <c r="M107" s="192"/>
      <c r="N107" s="192"/>
      <c r="O107" s="157"/>
      <c r="P107" s="107"/>
      <c r="Q107" s="107"/>
      <c r="R107" s="157"/>
      <c r="S107" s="107"/>
      <c r="T107" s="107"/>
      <c r="U107" s="157"/>
      <c r="V107" s="107"/>
      <c r="W107" s="107"/>
      <c r="X107" s="102"/>
      <c r="Y107" s="102"/>
      <c r="Z107" s="102"/>
    </row>
    <row r="108" spans="1:30" x14ac:dyDescent="0.2">
      <c r="A108" s="37"/>
      <c r="B108" s="11"/>
      <c r="O108" s="158"/>
      <c r="P108" s="108"/>
      <c r="Q108" s="108"/>
      <c r="R108" s="158"/>
      <c r="S108" s="108"/>
      <c r="T108" s="108"/>
      <c r="U108" s="158"/>
      <c r="V108" s="108"/>
      <c r="W108" s="108"/>
    </row>
    <row r="109" spans="1:30" x14ac:dyDescent="0.2">
      <c r="A109" s="245" t="s">
        <v>439</v>
      </c>
      <c r="AA109" s="12"/>
      <c r="AB109" s="12"/>
      <c r="AC109" s="12"/>
      <c r="AD109" s="12"/>
    </row>
    <row r="110" spans="1:30" x14ac:dyDescent="0.2">
      <c r="A110" s="80" t="s">
        <v>463</v>
      </c>
    </row>
    <row r="111" spans="1:30" x14ac:dyDescent="0.2">
      <c r="A111" s="80" t="s">
        <v>497</v>
      </c>
    </row>
    <row r="112" spans="1:30" x14ac:dyDescent="0.2">
      <c r="A112" s="80" t="s">
        <v>501</v>
      </c>
    </row>
    <row r="113" spans="1:30" x14ac:dyDescent="0.2">
      <c r="A113" s="80" t="s">
        <v>464</v>
      </c>
    </row>
    <row r="114" spans="1:30" x14ac:dyDescent="0.2">
      <c r="A114" s="80" t="s">
        <v>465</v>
      </c>
    </row>
    <row r="116" spans="1:30" x14ac:dyDescent="0.2">
      <c r="A116" s="245" t="s">
        <v>453</v>
      </c>
      <c r="AA116" s="12"/>
      <c r="AB116" s="12"/>
      <c r="AC116" s="12"/>
      <c r="AD116" s="12"/>
    </row>
    <row r="117" spans="1:30" x14ac:dyDescent="0.2">
      <c r="A117" s="80" t="s">
        <v>455</v>
      </c>
    </row>
    <row r="118" spans="1:30" x14ac:dyDescent="0.2">
      <c r="A118" s="80" t="s">
        <v>456</v>
      </c>
    </row>
    <row r="119" spans="1:30" x14ac:dyDescent="0.2">
      <c r="A119" s="80" t="s">
        <v>498</v>
      </c>
    </row>
    <row r="120" spans="1:30" x14ac:dyDescent="0.2">
      <c r="A120" s="80" t="s">
        <v>457</v>
      </c>
    </row>
    <row r="121" spans="1:30" x14ac:dyDescent="0.2">
      <c r="A121" s="80" t="s">
        <v>458</v>
      </c>
    </row>
    <row r="122" spans="1:30" x14ac:dyDescent="0.2">
      <c r="A122" s="80" t="s">
        <v>459</v>
      </c>
    </row>
    <row r="123" spans="1:30" x14ac:dyDescent="0.2">
      <c r="A123" s="148"/>
    </row>
    <row r="124" spans="1:30" x14ac:dyDescent="0.2">
      <c r="A124" s="245" t="s">
        <v>454</v>
      </c>
    </row>
    <row r="125" spans="1:30" x14ac:dyDescent="0.2">
      <c r="A125" s="80" t="s">
        <v>460</v>
      </c>
    </row>
    <row r="126" spans="1:30" x14ac:dyDescent="0.2">
      <c r="A126" s="162" t="s">
        <v>461</v>
      </c>
    </row>
    <row r="127" spans="1:30" x14ac:dyDescent="0.2">
      <c r="A127" s="162" t="s">
        <v>462</v>
      </c>
    </row>
    <row r="128" spans="1:30" s="244" customFormat="1" ht="51" customHeight="1" x14ac:dyDescent="0.2">
      <c r="A128" s="251" t="s">
        <v>499</v>
      </c>
      <c r="B128" s="25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2"/>
      <c r="P128" s="243"/>
      <c r="Q128" s="243"/>
      <c r="R128" s="242"/>
      <c r="S128" s="243"/>
      <c r="T128" s="243"/>
      <c r="U128" s="242"/>
      <c r="V128" s="243"/>
      <c r="W128" s="243"/>
      <c r="X128" s="243"/>
      <c r="Y128" s="243"/>
      <c r="Z128" s="243"/>
    </row>
  </sheetData>
  <mergeCells count="35">
    <mergeCell ref="M2:M3"/>
    <mergeCell ref="X2:X3"/>
    <mergeCell ref="B2:B3"/>
    <mergeCell ref="Z2:Z3"/>
    <mergeCell ref="Y2:Y3"/>
    <mergeCell ref="C2:H2"/>
    <mergeCell ref="I2:L2"/>
    <mergeCell ref="N2:N3"/>
    <mergeCell ref="O2:Q3"/>
    <mergeCell ref="R2:T3"/>
    <mergeCell ref="U2:W3"/>
    <mergeCell ref="I24:L24"/>
    <mergeCell ref="I25:L25"/>
    <mergeCell ref="I74:L74"/>
    <mergeCell ref="I107:L107"/>
    <mergeCell ref="I26:L26"/>
    <mergeCell ref="I34:L34"/>
    <mergeCell ref="I35:L35"/>
    <mergeCell ref="I100:L100"/>
    <mergeCell ref="A128:B128"/>
    <mergeCell ref="I101:L101"/>
    <mergeCell ref="I105:L105"/>
    <mergeCell ref="I106:L106"/>
    <mergeCell ref="I75:L75"/>
    <mergeCell ref="I86:L86"/>
    <mergeCell ref="I87:L87"/>
    <mergeCell ref="I88:L88"/>
    <mergeCell ref="I99:L99"/>
    <mergeCell ref="I36:L36"/>
    <mergeCell ref="I65:L65"/>
    <mergeCell ref="I66:L66"/>
    <mergeCell ref="I67:L67"/>
    <mergeCell ref="I73:L73"/>
    <mergeCell ref="A1:B1"/>
    <mergeCell ref="A2:A3"/>
  </mergeCells>
  <pageMargins left="0.7" right="0.7" top="0.75" bottom="0.75" header="0.3" footer="0.3"/>
  <pageSetup paperSize="9" orientation="portrait" r:id="rId1"/>
  <ignoredErrors>
    <ignoredError sqref="P20:Q20 P22:Q22 P52:Q52 P58:Q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3" width="3.42578125" style="11" customWidth="1"/>
    <col min="14" max="14" width="3.42578125" style="37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7" ht="16.5" thickBot="1" x14ac:dyDescent="0.25">
      <c r="A1" s="250" t="s">
        <v>64</v>
      </c>
      <c r="B1" s="250"/>
      <c r="W1" s="80" t="s">
        <v>504</v>
      </c>
      <c r="X1" s="80" t="s">
        <v>251</v>
      </c>
      <c r="Y1" s="80" t="s">
        <v>120</v>
      </c>
    </row>
    <row r="2" spans="1:27" s="5" customFormat="1" ht="12.75" customHeigh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7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7" s="5" customFormat="1" ht="13.5" thickBot="1" x14ac:dyDescent="0.25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1"/>
    </row>
    <row r="5" spans="1:27" s="5" customFormat="1" ht="13.5" thickBot="1" x14ac:dyDescent="0.25">
      <c r="A5" s="26"/>
      <c r="B5" s="216" t="str">
        <f>törzsanyag!B5</f>
        <v>Kritériumtárgyak és szintfelmérők</v>
      </c>
      <c r="C5" s="28"/>
      <c r="D5" s="165"/>
      <c r="E5" s="165"/>
      <c r="F5" s="165"/>
      <c r="G5" s="165"/>
      <c r="H5" s="209"/>
      <c r="I5" s="30"/>
      <c r="J5" s="165"/>
      <c r="K5" s="209"/>
      <c r="L5" s="29"/>
      <c r="M5" s="30">
        <v>0</v>
      </c>
      <c r="N5" s="29"/>
      <c r="O5" s="149"/>
      <c r="P5" s="81"/>
      <c r="Q5" s="81"/>
      <c r="R5" s="149"/>
      <c r="S5" s="81"/>
      <c r="T5" s="81"/>
      <c r="U5" s="149"/>
      <c r="V5" s="81"/>
      <c r="W5" s="82"/>
      <c r="X5" s="16"/>
      <c r="Y5" s="16"/>
      <c r="Z5" s="16"/>
      <c r="AA5" s="21"/>
    </row>
    <row r="6" spans="1:27" s="5" customFormat="1" ht="13.5" thickBot="1" x14ac:dyDescent="0.25">
      <c r="A6" s="26"/>
      <c r="B6" s="216" t="str">
        <f>törzsanyag!B9</f>
        <v>Matematika törzsanyag</v>
      </c>
      <c r="C6" s="28"/>
      <c r="D6" s="165"/>
      <c r="E6" s="165"/>
      <c r="F6" s="165"/>
      <c r="G6" s="165"/>
      <c r="H6" s="209"/>
      <c r="I6" s="30"/>
      <c r="J6" s="165"/>
      <c r="K6" s="209"/>
      <c r="L6" s="29"/>
      <c r="M6" s="30">
        <f>törzsanyag!I25</f>
        <v>25</v>
      </c>
      <c r="N6" s="29"/>
      <c r="O6" s="149"/>
      <c r="P6" s="81"/>
      <c r="Q6" s="81"/>
      <c r="R6" s="149"/>
      <c r="S6" s="81"/>
      <c r="T6" s="81"/>
      <c r="U6" s="149"/>
      <c r="V6" s="81"/>
      <c r="W6" s="82"/>
      <c r="X6" s="16"/>
      <c r="Y6" s="16"/>
      <c r="Z6" s="16"/>
      <c r="AA6" s="21"/>
    </row>
    <row r="7" spans="1:27" s="5" customFormat="1" ht="13.5" thickBot="1" x14ac:dyDescent="0.25">
      <c r="A7" s="26"/>
      <c r="B7" s="216" t="str">
        <f>törzsanyag!B28</f>
        <v>Numerikus matematika, informatika, elektronika</v>
      </c>
      <c r="C7" s="28"/>
      <c r="D7" s="165"/>
      <c r="E7" s="165"/>
      <c r="F7" s="165"/>
      <c r="G7" s="165"/>
      <c r="H7" s="209"/>
      <c r="I7" s="30"/>
      <c r="J7" s="165"/>
      <c r="K7" s="209"/>
      <c r="L7" s="29"/>
      <c r="M7" s="30">
        <f>törzsanyag!I35</f>
        <v>19</v>
      </c>
      <c r="N7" s="29"/>
      <c r="O7" s="149"/>
      <c r="P7" s="81"/>
      <c r="Q7" s="81"/>
      <c r="R7" s="149"/>
      <c r="S7" s="81"/>
      <c r="T7" s="81"/>
      <c r="U7" s="149"/>
      <c r="V7" s="81"/>
      <c r="W7" s="82"/>
      <c r="X7" s="16"/>
      <c r="Y7" s="16"/>
      <c r="Z7" s="16"/>
      <c r="AA7" s="21"/>
    </row>
    <row r="8" spans="1:27" s="5" customFormat="1" ht="13.5" thickBot="1" x14ac:dyDescent="0.25">
      <c r="A8" s="26"/>
      <c r="B8" s="216" t="str">
        <f>törzsanyag!B38</f>
        <v>Fizika törzsanyag</v>
      </c>
      <c r="C8" s="28"/>
      <c r="D8" s="165"/>
      <c r="E8" s="165"/>
      <c r="F8" s="165"/>
      <c r="G8" s="165"/>
      <c r="H8" s="209"/>
      <c r="I8" s="30"/>
      <c r="J8" s="165"/>
      <c r="K8" s="209"/>
      <c r="L8" s="29"/>
      <c r="M8" s="30">
        <f>törzsanyag!I66</f>
        <v>44</v>
      </c>
      <c r="N8" s="29"/>
      <c r="O8" s="149"/>
      <c r="P8" s="81"/>
      <c r="Q8" s="81"/>
      <c r="R8" s="149"/>
      <c r="S8" s="81"/>
      <c r="T8" s="81"/>
      <c r="U8" s="149"/>
      <c r="V8" s="81"/>
      <c r="W8" s="82"/>
      <c r="X8" s="16"/>
      <c r="Y8" s="16"/>
      <c r="Z8" s="16"/>
      <c r="AA8" s="21"/>
    </row>
    <row r="9" spans="1:27" s="5" customFormat="1" ht="13.5" thickBot="1" x14ac:dyDescent="0.25">
      <c r="A9" s="26"/>
      <c r="B9" s="216" t="str">
        <f>törzsanyag!B69</f>
        <v>Fizika laboratórium</v>
      </c>
      <c r="C9" s="28"/>
      <c r="D9" s="165"/>
      <c r="E9" s="165"/>
      <c r="F9" s="165"/>
      <c r="G9" s="165"/>
      <c r="H9" s="209"/>
      <c r="I9" s="30"/>
      <c r="J9" s="165"/>
      <c r="K9" s="209"/>
      <c r="L9" s="29"/>
      <c r="M9" s="30">
        <f>törzsanyag!I74</f>
        <v>15</v>
      </c>
      <c r="N9" s="29"/>
      <c r="O9" s="149"/>
      <c r="P9" s="81"/>
      <c r="Q9" s="81"/>
      <c r="R9" s="149"/>
      <c r="S9" s="81"/>
      <c r="T9" s="81"/>
      <c r="U9" s="149"/>
      <c r="V9" s="81"/>
      <c r="W9" s="82"/>
      <c r="X9" s="16"/>
      <c r="Y9" s="16"/>
      <c r="Z9" s="16"/>
      <c r="AA9" s="21"/>
    </row>
    <row r="10" spans="1:27" s="5" customFormat="1" ht="13.5" thickBot="1" x14ac:dyDescent="0.25">
      <c r="A10" s="26"/>
      <c r="B10" s="216" t="str">
        <f>törzsanyag!B77</f>
        <v>Elméleti Fizika A</v>
      </c>
      <c r="C10" s="28"/>
      <c r="D10" s="165"/>
      <c r="E10" s="165"/>
      <c r="F10" s="165"/>
      <c r="G10" s="165"/>
      <c r="H10" s="209"/>
      <c r="I10" s="30"/>
      <c r="J10" s="165"/>
      <c r="K10" s="209"/>
      <c r="L10" s="29"/>
      <c r="M10" s="30">
        <f>törzsanyag!I87</f>
        <v>32</v>
      </c>
      <c r="N10" s="29"/>
      <c r="O10" s="149"/>
      <c r="P10" s="81"/>
      <c r="Q10" s="81"/>
      <c r="R10" s="149"/>
      <c r="S10" s="81"/>
      <c r="T10" s="81"/>
      <c r="U10" s="149"/>
      <c r="V10" s="81"/>
      <c r="W10" s="82"/>
      <c r="X10" s="16"/>
      <c r="Y10" s="16"/>
      <c r="Z10" s="16"/>
      <c r="AA10" s="21"/>
    </row>
    <row r="11" spans="1:27" s="5" customFormat="1" ht="13.5" thickBot="1" x14ac:dyDescent="0.25">
      <c r="A11" s="26"/>
      <c r="B11" s="216" t="str">
        <f>törzsanyag!B103</f>
        <v>Szakdolgozat</v>
      </c>
      <c r="C11" s="28"/>
      <c r="D11" s="165"/>
      <c r="E11" s="165"/>
      <c r="F11" s="165"/>
      <c r="G11" s="165"/>
      <c r="H11" s="209"/>
      <c r="I11" s="30"/>
      <c r="J11" s="165"/>
      <c r="K11" s="209"/>
      <c r="L11" s="29"/>
      <c r="M11" s="30">
        <f>törzsanyag!I106</f>
        <v>10</v>
      </c>
      <c r="N11" s="29"/>
      <c r="O11" s="149"/>
      <c r="P11" s="81"/>
      <c r="Q11" s="81"/>
      <c r="R11" s="149"/>
      <c r="S11" s="81"/>
      <c r="T11" s="81"/>
      <c r="U11" s="149"/>
      <c r="V11" s="81"/>
      <c r="W11" s="82"/>
      <c r="X11" s="16"/>
      <c r="Y11" s="16"/>
      <c r="Z11" s="16"/>
      <c r="AA11" s="21"/>
    </row>
    <row r="12" spans="1:27" s="5" customFormat="1" x14ac:dyDescent="0.2">
      <c r="A12" s="26"/>
      <c r="B12" s="215" t="s">
        <v>447</v>
      </c>
      <c r="C12" s="32">
        <f>törzsanyag!C24+törzsanyag!C34+törzsanyag!C65+törzsanyag!C73+törzsanyag!C86+törzsanyag!C105</f>
        <v>24</v>
      </c>
      <c r="D12" s="32">
        <f>törzsanyag!D24+törzsanyag!D34+törzsanyag!D65+törzsanyag!D73+törzsanyag!D86+törzsanyag!D105</f>
        <v>25</v>
      </c>
      <c r="E12" s="32">
        <f>törzsanyag!E24+törzsanyag!E34+törzsanyag!E65+törzsanyag!E73+törzsanyag!E86+törzsanyag!E105</f>
        <v>20</v>
      </c>
      <c r="F12" s="32">
        <f>törzsanyag!F24+törzsanyag!F34+törzsanyag!F65+törzsanyag!F73+törzsanyag!F86+törzsanyag!F105</f>
        <v>16</v>
      </c>
      <c r="G12" s="32">
        <f>törzsanyag!G24+törzsanyag!G34+törzsanyag!G65+törzsanyag!G73+törzsanyag!G86+törzsanyag!G105</f>
        <v>13</v>
      </c>
      <c r="H12" s="32">
        <f>törzsanyag!H24+törzsanyag!H34+törzsanyag!H65+törzsanyag!H73+törzsanyag!H86+törzsanyag!H105</f>
        <v>6</v>
      </c>
      <c r="I12" s="267">
        <f>SUM(C12:H12)</f>
        <v>104</v>
      </c>
      <c r="J12" s="267"/>
      <c r="K12" s="267"/>
      <c r="L12" s="267"/>
      <c r="M12" s="23"/>
      <c r="N12" s="23"/>
      <c r="O12" s="149"/>
      <c r="P12" s="81"/>
      <c r="Q12" s="81"/>
      <c r="R12" s="149"/>
      <c r="S12" s="81"/>
      <c r="T12" s="81"/>
      <c r="U12" s="149"/>
      <c r="V12" s="81"/>
      <c r="W12" s="82"/>
      <c r="X12" s="16"/>
      <c r="Y12" s="16"/>
      <c r="Z12" s="16"/>
      <c r="AA12" s="21"/>
    </row>
    <row r="13" spans="1:27" s="5" customFormat="1" x14ac:dyDescent="0.2">
      <c r="A13" s="26"/>
      <c r="B13" s="187" t="s">
        <v>448</v>
      </c>
      <c r="C13" s="34">
        <f>törzsanyag!C25+törzsanyag!C35+törzsanyag!C66+törzsanyag!C74+törzsanyag!C87+törzsanyag!C106</f>
        <v>30</v>
      </c>
      <c r="D13" s="34">
        <f>törzsanyag!D25+törzsanyag!D35+törzsanyag!D66+törzsanyag!D74+törzsanyag!D87+törzsanyag!D106</f>
        <v>30</v>
      </c>
      <c r="E13" s="34">
        <f>törzsanyag!E25+törzsanyag!E35+törzsanyag!E66+törzsanyag!E74+törzsanyag!E87+törzsanyag!E106</f>
        <v>27</v>
      </c>
      <c r="F13" s="34">
        <f>törzsanyag!F25+törzsanyag!F35+törzsanyag!F66+törzsanyag!F74+törzsanyag!F87+törzsanyag!F106</f>
        <v>22</v>
      </c>
      <c r="G13" s="34">
        <f>törzsanyag!G25+törzsanyag!G35+törzsanyag!G66+törzsanyag!G74+törzsanyag!G87+törzsanyag!G106</f>
        <v>18</v>
      </c>
      <c r="H13" s="34">
        <f>törzsanyag!H25+törzsanyag!H35+törzsanyag!H66+törzsanyag!H74+törzsanyag!H87+törzsanyag!H106</f>
        <v>18</v>
      </c>
      <c r="I13" s="249">
        <f>SUM(C13:H13)</f>
        <v>145</v>
      </c>
      <c r="J13" s="249"/>
      <c r="K13" s="249"/>
      <c r="L13" s="249"/>
      <c r="M13" s="23"/>
      <c r="N13" s="23"/>
      <c r="O13" s="149"/>
      <c r="P13" s="81"/>
      <c r="Q13" s="81"/>
      <c r="R13" s="149"/>
      <c r="S13" s="81"/>
      <c r="T13" s="81"/>
      <c r="U13" s="149"/>
      <c r="V13" s="81"/>
      <c r="W13" s="82"/>
      <c r="X13" s="16"/>
      <c r="Y13" s="16"/>
      <c r="Z13" s="16"/>
      <c r="AA13" s="21"/>
    </row>
    <row r="14" spans="1:27" s="5" customFormat="1" x14ac:dyDescent="0.2">
      <c r="A14" s="26"/>
      <c r="B14" s="188" t="s">
        <v>466</v>
      </c>
      <c r="C14" s="185">
        <f>törzsanyag!C26+törzsanyag!C36+törzsanyag!C67+törzsanyag!C75+törzsanyag!C88+törzsanyag!C107</f>
        <v>4</v>
      </c>
      <c r="D14" s="185">
        <f>törzsanyag!D26+törzsanyag!D36+törzsanyag!D67+törzsanyag!D75+törzsanyag!D88+törzsanyag!D107</f>
        <v>5</v>
      </c>
      <c r="E14" s="185">
        <f>törzsanyag!E26+törzsanyag!E36+törzsanyag!E67+törzsanyag!E75+törzsanyag!E88+törzsanyag!E107</f>
        <v>4</v>
      </c>
      <c r="F14" s="185">
        <f>törzsanyag!F26+törzsanyag!F36+törzsanyag!F67+törzsanyag!F75+törzsanyag!F88+törzsanyag!F107</f>
        <v>2</v>
      </c>
      <c r="G14" s="185">
        <f>törzsanyag!G26+törzsanyag!G36+törzsanyag!G67+törzsanyag!G75+törzsanyag!G88+törzsanyag!G107</f>
        <v>2</v>
      </c>
      <c r="H14" s="185">
        <f>törzsanyag!H26+törzsanyag!H36+törzsanyag!H67+törzsanyag!H75+törzsanyag!H88+törzsanyag!H107</f>
        <v>1</v>
      </c>
      <c r="I14" s="247">
        <f>SUM(C14:H14)</f>
        <v>18</v>
      </c>
      <c r="J14" s="247"/>
      <c r="K14" s="247"/>
      <c r="L14" s="247"/>
      <c r="M14" s="23"/>
      <c r="N14" s="23"/>
      <c r="O14" s="149"/>
      <c r="P14" s="81"/>
      <c r="Q14" s="81"/>
      <c r="R14" s="149"/>
      <c r="S14" s="81"/>
      <c r="T14" s="81"/>
      <c r="U14" s="149"/>
      <c r="V14" s="81"/>
      <c r="W14" s="82"/>
      <c r="X14" s="16"/>
      <c r="Y14" s="16"/>
      <c r="Z14" s="16"/>
      <c r="AA14" s="21"/>
    </row>
    <row r="15" spans="1:27" s="5" customFormat="1" x14ac:dyDescent="0.2">
      <c r="A15" s="26"/>
      <c r="C15" s="163"/>
      <c r="D15" s="163"/>
      <c r="E15" s="163"/>
      <c r="F15" s="163"/>
      <c r="G15" s="163"/>
      <c r="H15" s="23"/>
      <c r="I15" s="23"/>
      <c r="J15" s="23"/>
      <c r="K15" s="23"/>
      <c r="L15" s="23"/>
      <c r="M15" s="23"/>
      <c r="N15" s="23"/>
      <c r="O15" s="149"/>
      <c r="P15" s="81"/>
      <c r="Q15" s="81"/>
      <c r="R15" s="149"/>
      <c r="S15" s="81"/>
      <c r="T15" s="81"/>
      <c r="U15" s="149"/>
      <c r="V15" s="81"/>
      <c r="W15" s="82"/>
      <c r="X15" s="16"/>
      <c r="Y15" s="16"/>
      <c r="Z15" s="16"/>
      <c r="AA15" s="21"/>
    </row>
    <row r="16" spans="1:27" s="5" customFormat="1" ht="13.5" thickBot="1" x14ac:dyDescent="0.25">
      <c r="A16" s="25"/>
      <c r="B16" s="25" t="s">
        <v>64</v>
      </c>
      <c r="C16" s="163"/>
      <c r="D16" s="163"/>
      <c r="E16" s="163"/>
      <c r="F16" s="163"/>
      <c r="G16" s="163"/>
      <c r="H16" s="163"/>
      <c r="I16" s="168"/>
      <c r="J16" s="168"/>
      <c r="K16" s="168"/>
      <c r="L16" s="168"/>
      <c r="M16" s="163"/>
      <c r="N16" s="208"/>
      <c r="O16" s="149"/>
      <c r="P16" s="81"/>
      <c r="Q16" s="81"/>
      <c r="R16" s="149"/>
      <c r="S16" s="81"/>
      <c r="T16" s="81"/>
      <c r="U16" s="149"/>
      <c r="V16" s="81"/>
      <c r="W16" s="81"/>
      <c r="X16" s="81" t="s">
        <v>251</v>
      </c>
      <c r="Y16" s="81" t="s">
        <v>120</v>
      </c>
      <c r="Z16" s="81"/>
    </row>
    <row r="17" spans="1:26" s="5" customFormat="1" ht="13.5" thickBot="1" x14ac:dyDescent="0.25">
      <c r="A17" s="117" t="s">
        <v>331</v>
      </c>
      <c r="B17" s="17" t="s">
        <v>15</v>
      </c>
      <c r="C17" s="30"/>
      <c r="D17" s="165"/>
      <c r="E17" s="165" t="s">
        <v>0</v>
      </c>
      <c r="F17" s="165"/>
      <c r="G17" s="165"/>
      <c r="H17" s="29"/>
      <c r="I17" s="30">
        <v>2</v>
      </c>
      <c r="J17" s="165"/>
      <c r="K17" s="209"/>
      <c r="L17" s="29"/>
      <c r="M17" s="28">
        <v>3</v>
      </c>
      <c r="N17" s="29" t="s">
        <v>451</v>
      </c>
      <c r="O17" s="195" t="s">
        <v>443</v>
      </c>
      <c r="P17" s="112" t="str">
        <f>törzsanyag!A$13</f>
        <v>kalkfm17ga</v>
      </c>
      <c r="Q17" s="111" t="str">
        <f>törzsanyag!B$13</f>
        <v>Kalkulus</v>
      </c>
      <c r="R17" s="204" t="s">
        <v>443</v>
      </c>
      <c r="S17" s="110" t="str">
        <f>törzsanyag!A$18</f>
        <v>vektorf17ga</v>
      </c>
      <c r="T17" s="111" t="str">
        <f>törzsanyag!B$18</f>
        <v>Vektorszámítás</v>
      </c>
      <c r="U17" s="204"/>
      <c r="V17" s="110"/>
      <c r="W17" s="111"/>
      <c r="X17" s="117" t="s">
        <v>249</v>
      </c>
      <c r="Y17" s="117" t="s">
        <v>146</v>
      </c>
      <c r="Z17" s="117" t="s">
        <v>152</v>
      </c>
    </row>
    <row r="18" spans="1:26" s="5" customFormat="1" ht="13.5" thickBot="1" x14ac:dyDescent="0.25">
      <c r="A18" s="117" t="s">
        <v>219</v>
      </c>
      <c r="B18" s="17" t="s">
        <v>11</v>
      </c>
      <c r="C18" s="30"/>
      <c r="D18" s="165"/>
      <c r="E18" s="165"/>
      <c r="F18" s="165" t="s">
        <v>0</v>
      </c>
      <c r="G18" s="165"/>
      <c r="H18" s="29"/>
      <c r="I18" s="28">
        <v>3</v>
      </c>
      <c r="J18" s="165"/>
      <c r="K18" s="165"/>
      <c r="L18" s="165"/>
      <c r="M18" s="30">
        <v>3</v>
      </c>
      <c r="N18" s="29" t="s">
        <v>451</v>
      </c>
      <c r="O18" s="195" t="s">
        <v>443</v>
      </c>
      <c r="P18" s="112" t="str">
        <f>törzsanyag!A$13</f>
        <v>kalkfm17ga</v>
      </c>
      <c r="Q18" s="111" t="str">
        <f>törzsanyag!B$13</f>
        <v>Kalkulus</v>
      </c>
      <c r="R18" s="195"/>
      <c r="S18" s="109"/>
      <c r="T18" s="111"/>
      <c r="U18" s="195"/>
      <c r="V18" s="109"/>
      <c r="W18" s="111"/>
      <c r="X18" s="117" t="s">
        <v>213</v>
      </c>
      <c r="Y18" s="117" t="s">
        <v>214</v>
      </c>
      <c r="Z18" s="117" t="s">
        <v>153</v>
      </c>
    </row>
    <row r="19" spans="1:26" s="5" customFormat="1" ht="13.5" thickBot="1" x14ac:dyDescent="0.25">
      <c r="A19" s="117" t="s">
        <v>220</v>
      </c>
      <c r="B19" s="17" t="s">
        <v>12</v>
      </c>
      <c r="C19" s="30"/>
      <c r="D19" s="165"/>
      <c r="E19" s="165"/>
      <c r="F19" s="165"/>
      <c r="G19" s="165" t="s">
        <v>0</v>
      </c>
      <c r="H19" s="29"/>
      <c r="I19" s="28">
        <v>3</v>
      </c>
      <c r="J19" s="165"/>
      <c r="K19" s="165"/>
      <c r="L19" s="165"/>
      <c r="M19" s="30">
        <v>3</v>
      </c>
      <c r="N19" s="29" t="s">
        <v>451</v>
      </c>
      <c r="O19" s="196" t="s">
        <v>1</v>
      </c>
      <c r="P19" s="194" t="str">
        <f>A$18</f>
        <v>analf1m17ea</v>
      </c>
      <c r="Q19" s="203" t="str">
        <f>B$18</f>
        <v>Analízis I.</v>
      </c>
      <c r="R19" s="195"/>
      <c r="S19" s="109"/>
      <c r="T19" s="111"/>
      <c r="U19" s="195"/>
      <c r="V19" s="109"/>
      <c r="W19" s="111"/>
      <c r="X19" s="117" t="s">
        <v>213</v>
      </c>
      <c r="Y19" s="117" t="s">
        <v>214</v>
      </c>
      <c r="Z19" s="117" t="s">
        <v>154</v>
      </c>
    </row>
    <row r="20" spans="1:26" s="5" customFormat="1" ht="13.5" thickBot="1" x14ac:dyDescent="0.25">
      <c r="A20" s="117" t="s">
        <v>230</v>
      </c>
      <c r="B20" s="17" t="s">
        <v>13</v>
      </c>
      <c r="C20" s="30"/>
      <c r="D20" s="165"/>
      <c r="E20" s="165"/>
      <c r="F20" s="165"/>
      <c r="G20" s="165" t="s">
        <v>0</v>
      </c>
      <c r="H20" s="29"/>
      <c r="I20" s="30">
        <v>2</v>
      </c>
      <c r="J20" s="165"/>
      <c r="K20" s="209"/>
      <c r="L20" s="29"/>
      <c r="M20" s="28">
        <v>3</v>
      </c>
      <c r="N20" s="29" t="s">
        <v>451</v>
      </c>
      <c r="O20" s="195" t="s">
        <v>443</v>
      </c>
      <c r="P20" s="112" t="str">
        <f>törzsanyag!A$94</f>
        <v>elmfiz2bf17ga</v>
      </c>
      <c r="Q20" s="111" t="str">
        <f>törzsanyag!B$94</f>
        <v>Elektrodinamika B</v>
      </c>
      <c r="R20" s="204"/>
      <c r="S20" s="110"/>
      <c r="T20" s="111"/>
      <c r="U20" s="204"/>
      <c r="V20" s="110"/>
      <c r="W20" s="111"/>
      <c r="X20" s="117" t="s">
        <v>253</v>
      </c>
      <c r="Y20" s="117" t="s">
        <v>141</v>
      </c>
      <c r="Z20" s="117" t="s">
        <v>155</v>
      </c>
    </row>
    <row r="21" spans="1:26" s="5" customFormat="1" ht="13.5" thickBot="1" x14ac:dyDescent="0.25">
      <c r="A21" s="121"/>
      <c r="B21" s="31" t="s">
        <v>55</v>
      </c>
      <c r="C21" s="30"/>
      <c r="D21" s="165"/>
      <c r="E21" s="165"/>
      <c r="F21" s="165"/>
      <c r="G21" s="165" t="s">
        <v>0</v>
      </c>
      <c r="H21" s="29"/>
      <c r="I21" s="30"/>
      <c r="J21" s="165">
        <v>2</v>
      </c>
      <c r="K21" s="209"/>
      <c r="L21" s="29"/>
      <c r="M21" s="28">
        <v>3</v>
      </c>
      <c r="N21" s="29" t="s">
        <v>452</v>
      </c>
      <c r="O21" s="195"/>
      <c r="P21" s="112"/>
      <c r="Q21" s="111"/>
      <c r="R21" s="204"/>
      <c r="S21" s="110"/>
      <c r="T21" s="111"/>
      <c r="U21" s="204"/>
      <c r="V21" s="110"/>
      <c r="W21" s="111"/>
      <c r="X21" s="117"/>
      <c r="Y21" s="117"/>
      <c r="Z21" s="117"/>
    </row>
    <row r="22" spans="1:26" s="5" customFormat="1" ht="13.5" thickBot="1" x14ac:dyDescent="0.25">
      <c r="A22" s="121"/>
      <c r="B22" s="31" t="s">
        <v>69</v>
      </c>
      <c r="C22" s="30"/>
      <c r="D22" s="165"/>
      <c r="E22" s="165"/>
      <c r="F22" s="165"/>
      <c r="G22" s="165"/>
      <c r="H22" s="29" t="s">
        <v>0</v>
      </c>
      <c r="I22" s="30">
        <v>2</v>
      </c>
      <c r="J22" s="165"/>
      <c r="K22" s="209"/>
      <c r="L22" s="29"/>
      <c r="M22" s="28">
        <v>3</v>
      </c>
      <c r="N22" s="29" t="s">
        <v>451</v>
      </c>
      <c r="O22" s="195"/>
      <c r="P22" s="112"/>
      <c r="Q22" s="111"/>
      <c r="R22" s="204"/>
      <c r="S22" s="110"/>
      <c r="T22" s="111"/>
      <c r="U22" s="204"/>
      <c r="V22" s="110"/>
      <c r="W22" s="111"/>
      <c r="X22" s="117"/>
      <c r="Y22" s="117"/>
      <c r="Z22" s="117"/>
    </row>
    <row r="23" spans="1:26" s="5" customFormat="1" ht="13.5" thickBot="1" x14ac:dyDescent="0.25">
      <c r="A23" s="121"/>
      <c r="B23" s="31" t="s">
        <v>69</v>
      </c>
      <c r="C23" s="30"/>
      <c r="D23" s="165"/>
      <c r="E23" s="165"/>
      <c r="F23" s="165"/>
      <c r="G23" s="165"/>
      <c r="H23" s="29" t="s">
        <v>0</v>
      </c>
      <c r="I23" s="30">
        <v>2</v>
      </c>
      <c r="J23" s="165"/>
      <c r="K23" s="209"/>
      <c r="L23" s="29"/>
      <c r="M23" s="28">
        <v>3</v>
      </c>
      <c r="N23" s="29" t="s">
        <v>451</v>
      </c>
      <c r="O23" s="195"/>
      <c r="P23" s="112"/>
      <c r="Q23" s="111"/>
      <c r="R23" s="204"/>
      <c r="S23" s="110"/>
      <c r="T23" s="111"/>
      <c r="U23" s="204"/>
      <c r="V23" s="110"/>
      <c r="W23" s="111"/>
      <c r="X23" s="117"/>
      <c r="Y23" s="117"/>
      <c r="Z23" s="117"/>
    </row>
    <row r="24" spans="1:26" s="5" customFormat="1" ht="13.5" thickBot="1" x14ac:dyDescent="0.25">
      <c r="A24" s="117" t="s">
        <v>234</v>
      </c>
      <c r="B24" s="17" t="s">
        <v>102</v>
      </c>
      <c r="C24" s="30"/>
      <c r="D24" s="165"/>
      <c r="E24" s="165"/>
      <c r="F24" s="165"/>
      <c r="G24" s="165"/>
      <c r="H24" s="29" t="s">
        <v>0</v>
      </c>
      <c r="I24" s="30"/>
      <c r="J24" s="165"/>
      <c r="K24" s="209">
        <v>3</v>
      </c>
      <c r="L24" s="29">
        <v>1</v>
      </c>
      <c r="M24" s="28">
        <v>5</v>
      </c>
      <c r="N24" s="29" t="s">
        <v>452</v>
      </c>
      <c r="O24" s="195" t="s">
        <v>443</v>
      </c>
      <c r="P24" s="112" t="str">
        <f>törzsanyag!A$72</f>
        <v>fizlab3f17la</v>
      </c>
      <c r="Q24" s="111" t="str">
        <f>törzsanyag!B$72</f>
        <v>Fizika laboratórium 3</v>
      </c>
      <c r="R24" s="204"/>
      <c r="S24" s="110"/>
      <c r="T24" s="111"/>
      <c r="U24" s="204"/>
      <c r="V24" s="110"/>
      <c r="W24" s="111"/>
      <c r="X24" s="117" t="s">
        <v>97</v>
      </c>
      <c r="Y24" s="117" t="s">
        <v>129</v>
      </c>
      <c r="Z24" s="117" t="s">
        <v>346</v>
      </c>
    </row>
    <row r="25" spans="1:26" s="4" customFormat="1" x14ac:dyDescent="0.2">
      <c r="A25" s="3"/>
      <c r="B25" s="186" t="s">
        <v>447</v>
      </c>
      <c r="C25" s="32">
        <f t="shared" ref="C25:H25" si="0">SUMIF(C17:C24,"=x",$I17:$I24)+SUMIF(C17:C24,"=x",$J17:$J24)+SUMIF(C17:C24,"=x",$K17:$K24)</f>
        <v>0</v>
      </c>
      <c r="D25" s="32">
        <f t="shared" si="0"/>
        <v>0</v>
      </c>
      <c r="E25" s="32">
        <f t="shared" si="0"/>
        <v>2</v>
      </c>
      <c r="F25" s="32">
        <f t="shared" si="0"/>
        <v>3</v>
      </c>
      <c r="G25" s="32">
        <f t="shared" si="0"/>
        <v>7</v>
      </c>
      <c r="H25" s="32">
        <f t="shared" si="0"/>
        <v>7</v>
      </c>
      <c r="I25" s="248">
        <f>SUM(C25:H25)</f>
        <v>19</v>
      </c>
      <c r="J25" s="248"/>
      <c r="K25" s="248"/>
      <c r="L25" s="248"/>
      <c r="M25" s="210"/>
      <c r="N25" s="175"/>
      <c r="O25" s="156"/>
      <c r="P25" s="106"/>
      <c r="Q25" s="106"/>
      <c r="R25" s="156"/>
      <c r="S25" s="106"/>
      <c r="T25" s="106"/>
      <c r="U25" s="156"/>
      <c r="V25" s="106"/>
      <c r="W25" s="106"/>
      <c r="X25" s="118"/>
      <c r="Y25" s="118"/>
      <c r="Z25" s="118"/>
    </row>
    <row r="26" spans="1:26" s="7" customFormat="1" x14ac:dyDescent="0.2">
      <c r="A26" s="6"/>
      <c r="B26" s="187" t="s">
        <v>448</v>
      </c>
      <c r="C26" s="34">
        <f t="shared" ref="C26:H26" si="1">SUMIF(C17:C24,"=x",$M17:$M24)</f>
        <v>0</v>
      </c>
      <c r="D26" s="34">
        <f t="shared" si="1"/>
        <v>0</v>
      </c>
      <c r="E26" s="34">
        <f t="shared" si="1"/>
        <v>3</v>
      </c>
      <c r="F26" s="34">
        <f t="shared" si="1"/>
        <v>3</v>
      </c>
      <c r="G26" s="34">
        <f t="shared" si="1"/>
        <v>9</v>
      </c>
      <c r="H26" s="34">
        <f t="shared" si="1"/>
        <v>11</v>
      </c>
      <c r="I26" s="249">
        <f>SUM(C26:H26)</f>
        <v>26</v>
      </c>
      <c r="J26" s="249"/>
      <c r="K26" s="249"/>
      <c r="L26" s="249"/>
      <c r="M26" s="191"/>
      <c r="N26" s="35"/>
      <c r="O26" s="153"/>
      <c r="P26" s="102"/>
      <c r="Q26" s="102"/>
      <c r="R26" s="153"/>
      <c r="S26" s="102"/>
      <c r="T26" s="102"/>
      <c r="U26" s="153"/>
      <c r="V26" s="102"/>
      <c r="W26" s="102"/>
      <c r="X26" s="102"/>
      <c r="Y26" s="102"/>
      <c r="Z26" s="102"/>
    </row>
    <row r="27" spans="1:26" x14ac:dyDescent="0.2">
      <c r="A27" s="37"/>
      <c r="B27" s="188" t="s">
        <v>466</v>
      </c>
      <c r="C27" s="185">
        <f t="shared" ref="C27:H27" si="2">SUMPRODUCT(--(C17:C24="x"),--($N17:$N24="K"))</f>
        <v>0</v>
      </c>
      <c r="D27" s="185">
        <f t="shared" si="2"/>
        <v>0</v>
      </c>
      <c r="E27" s="185">
        <f t="shared" si="2"/>
        <v>1</v>
      </c>
      <c r="F27" s="185">
        <f t="shared" si="2"/>
        <v>1</v>
      </c>
      <c r="G27" s="185">
        <f t="shared" si="2"/>
        <v>2</v>
      </c>
      <c r="H27" s="185">
        <f t="shared" si="2"/>
        <v>2</v>
      </c>
      <c r="I27" s="247">
        <f>SUM(C27:H27)</f>
        <v>6</v>
      </c>
      <c r="J27" s="247"/>
      <c r="K27" s="247"/>
      <c r="L27" s="247"/>
      <c r="M27" s="37"/>
      <c r="N27" s="11"/>
      <c r="O27" s="158"/>
      <c r="P27" s="108"/>
      <c r="Q27" s="108"/>
      <c r="R27" s="158"/>
      <c r="S27" s="108"/>
      <c r="T27" s="108"/>
      <c r="U27" s="158"/>
      <c r="V27" s="108"/>
      <c r="W27" s="108"/>
    </row>
    <row r="28" spans="1:26" x14ac:dyDescent="0.2">
      <c r="A28" s="37"/>
      <c r="B28" s="11"/>
      <c r="C28" s="36"/>
      <c r="D28" s="36"/>
      <c r="E28" s="36"/>
      <c r="F28" s="36"/>
      <c r="G28" s="36"/>
      <c r="H28" s="36"/>
      <c r="M28" s="37"/>
      <c r="N28" s="11"/>
      <c r="O28" s="158"/>
      <c r="P28" s="108"/>
      <c r="Q28" s="108"/>
      <c r="R28" s="158"/>
      <c r="S28" s="108"/>
      <c r="T28" s="108"/>
      <c r="U28" s="158"/>
      <c r="V28" s="108"/>
      <c r="W28" s="108"/>
    </row>
    <row r="29" spans="1:26" s="5" customFormat="1" ht="13.5" thickBot="1" x14ac:dyDescent="0.25">
      <c r="A29" s="25"/>
      <c r="B29" s="25" t="s">
        <v>69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208"/>
      <c r="N29" s="163"/>
      <c r="O29" s="149"/>
      <c r="P29" s="81"/>
      <c r="Q29" s="81"/>
      <c r="R29" s="149"/>
      <c r="S29" s="81"/>
      <c r="T29" s="81"/>
      <c r="U29" s="149"/>
      <c r="V29" s="81"/>
      <c r="W29" s="81"/>
      <c r="X29" s="81"/>
      <c r="Y29" s="81"/>
      <c r="Z29" s="81"/>
    </row>
    <row r="30" spans="1:26" s="5" customFormat="1" ht="13.5" thickBot="1" x14ac:dyDescent="0.25">
      <c r="A30" s="117" t="s">
        <v>329</v>
      </c>
      <c r="B30" s="17" t="s">
        <v>16</v>
      </c>
      <c r="C30" s="28"/>
      <c r="D30" s="165"/>
      <c r="E30" s="165"/>
      <c r="F30" s="165"/>
      <c r="G30" s="165"/>
      <c r="H30" s="209" t="s">
        <v>0</v>
      </c>
      <c r="I30" s="30">
        <v>2</v>
      </c>
      <c r="J30" s="165"/>
      <c r="K30" s="209"/>
      <c r="L30" s="209"/>
      <c r="M30" s="30">
        <v>3</v>
      </c>
      <c r="N30" s="29" t="s">
        <v>451</v>
      </c>
      <c r="O30" s="195" t="s">
        <v>443</v>
      </c>
      <c r="P30" s="112" t="str">
        <f>törzsanyag!A$54</f>
        <v>termof17ga</v>
      </c>
      <c r="Q30" s="111" t="str">
        <f>törzsanyag!B$54</f>
        <v>Termodinamika</v>
      </c>
      <c r="R30" s="204" t="s">
        <v>443</v>
      </c>
      <c r="S30" s="110" t="str">
        <f>törzsanyag!A$23</f>
        <v>valszamf17ga</v>
      </c>
      <c r="T30" s="111" t="str">
        <f>törzsanyag!B$23</f>
        <v>Valószínűségszámítás és statisztika a fizikában</v>
      </c>
      <c r="U30" s="204"/>
      <c r="V30" s="110"/>
      <c r="W30" s="111"/>
      <c r="X30" s="117" t="s">
        <v>246</v>
      </c>
      <c r="Y30" s="117" t="s">
        <v>151</v>
      </c>
      <c r="Z30" s="117" t="s">
        <v>156</v>
      </c>
    </row>
    <row r="31" spans="1:26" s="5" customFormat="1" ht="13.5" thickBot="1" x14ac:dyDescent="0.25">
      <c r="A31" s="117" t="s">
        <v>311</v>
      </c>
      <c r="B31" s="17" t="s">
        <v>244</v>
      </c>
      <c r="C31" s="28"/>
      <c r="D31" s="165"/>
      <c r="E31" s="165"/>
      <c r="F31" s="165"/>
      <c r="G31" s="165"/>
      <c r="H31" s="209" t="s">
        <v>0</v>
      </c>
      <c r="I31" s="30">
        <v>2</v>
      </c>
      <c r="J31" s="165"/>
      <c r="K31" s="209"/>
      <c r="L31" s="209"/>
      <c r="M31" s="30">
        <v>3</v>
      </c>
      <c r="N31" s="29" t="s">
        <v>451</v>
      </c>
      <c r="O31" s="195" t="s">
        <v>443</v>
      </c>
      <c r="P31" s="112" t="str">
        <f>törzsanyag!A$60</f>
        <v>bevasztf17ea</v>
      </c>
      <c r="Q31" s="111" t="str">
        <f>törzsanyag!B$60</f>
        <v>Bevezetés az asztrofizikába (nem csillagász specializáció)</v>
      </c>
      <c r="R31" s="204"/>
      <c r="S31" s="110"/>
      <c r="T31" s="111"/>
      <c r="U31" s="204"/>
      <c r="V31" s="110"/>
      <c r="W31" s="111"/>
      <c r="X31" s="117" t="s">
        <v>248</v>
      </c>
      <c r="Y31" s="117" t="s">
        <v>108</v>
      </c>
      <c r="Z31" s="117" t="s">
        <v>245</v>
      </c>
    </row>
    <row r="32" spans="1:26" s="5" customFormat="1" ht="13.5" thickBot="1" x14ac:dyDescent="0.25">
      <c r="A32" s="117" t="s">
        <v>313</v>
      </c>
      <c r="B32" s="17" t="s">
        <v>17</v>
      </c>
      <c r="C32" s="28"/>
      <c r="D32" s="165"/>
      <c r="E32" s="165"/>
      <c r="F32" s="165"/>
      <c r="G32" s="165"/>
      <c r="H32" s="209" t="s">
        <v>0</v>
      </c>
      <c r="I32" s="30">
        <v>2</v>
      </c>
      <c r="J32" s="165"/>
      <c r="K32" s="209"/>
      <c r="L32" s="209"/>
      <c r="M32" s="30">
        <v>3</v>
      </c>
      <c r="N32" s="29" t="s">
        <v>451</v>
      </c>
      <c r="O32" s="195" t="s">
        <v>443</v>
      </c>
      <c r="P32" s="112" t="str">
        <f>törzsanyag!A$62</f>
        <v>magreszf17ea</v>
      </c>
      <c r="Q32" s="111" t="str">
        <f>törzsanyag!B$62</f>
        <v>Mag- és részecskefizika</v>
      </c>
      <c r="R32" s="204"/>
      <c r="S32" s="110"/>
      <c r="T32" s="111"/>
      <c r="U32" s="204"/>
      <c r="V32" s="110"/>
      <c r="W32" s="111"/>
      <c r="X32" s="117" t="s">
        <v>257</v>
      </c>
      <c r="Y32" s="117" t="s">
        <v>157</v>
      </c>
      <c r="Z32" s="117" t="s">
        <v>158</v>
      </c>
    </row>
    <row r="33" spans="1:26" s="5" customFormat="1" ht="13.5" thickBot="1" x14ac:dyDescent="0.25">
      <c r="A33" s="117" t="s">
        <v>312</v>
      </c>
      <c r="B33" s="17" t="s">
        <v>18</v>
      </c>
      <c r="C33" s="28"/>
      <c r="D33" s="165"/>
      <c r="E33" s="165"/>
      <c r="F33" s="165"/>
      <c r="G33" s="165"/>
      <c r="H33" s="209" t="s">
        <v>0</v>
      </c>
      <c r="I33" s="30">
        <v>2</v>
      </c>
      <c r="J33" s="165"/>
      <c r="K33" s="209"/>
      <c r="L33" s="209"/>
      <c r="M33" s="30">
        <v>3</v>
      </c>
      <c r="N33" s="29" t="s">
        <v>451</v>
      </c>
      <c r="O33" s="195" t="s">
        <v>443</v>
      </c>
      <c r="P33" s="112" t="str">
        <f>törzsanyag!A$64</f>
        <v>kondanyf17ga</v>
      </c>
      <c r="Q33" s="111" t="str">
        <f>törzsanyag!B$64</f>
        <v>Kondenzált anyagok fizikája</v>
      </c>
      <c r="R33" s="204"/>
      <c r="S33" s="110"/>
      <c r="T33" s="111"/>
      <c r="U33" s="204"/>
      <c r="V33" s="110"/>
      <c r="W33" s="111"/>
      <c r="X33" s="117" t="s">
        <v>258</v>
      </c>
      <c r="Y33" s="117" t="s">
        <v>159</v>
      </c>
      <c r="Z33" s="117" t="s">
        <v>160</v>
      </c>
    </row>
    <row r="34" spans="1:26" s="5" customFormat="1" ht="13.5" thickBot="1" x14ac:dyDescent="0.25">
      <c r="A34" s="117" t="s">
        <v>314</v>
      </c>
      <c r="B34" s="17" t="s">
        <v>19</v>
      </c>
      <c r="C34" s="28"/>
      <c r="D34" s="165"/>
      <c r="E34" s="165"/>
      <c r="F34" s="165"/>
      <c r="G34" s="165"/>
      <c r="H34" s="209" t="s">
        <v>0</v>
      </c>
      <c r="I34" s="30">
        <v>2</v>
      </c>
      <c r="J34" s="165"/>
      <c r="K34" s="209"/>
      <c r="L34" s="209"/>
      <c r="M34" s="30">
        <v>3</v>
      </c>
      <c r="N34" s="29" t="s">
        <v>451</v>
      </c>
      <c r="O34" s="195" t="s">
        <v>443</v>
      </c>
      <c r="P34" s="112" t="str">
        <f>törzsanyag!A$96</f>
        <v>elmfiz3bf17ga</v>
      </c>
      <c r="Q34" s="111" t="str">
        <f>törzsanyag!B$96</f>
        <v>Kvantummechanika B</v>
      </c>
      <c r="R34" s="204"/>
      <c r="S34" s="110"/>
      <c r="T34" s="111"/>
      <c r="U34" s="204"/>
      <c r="V34" s="110"/>
      <c r="W34" s="111"/>
      <c r="X34" s="117" t="s">
        <v>259</v>
      </c>
      <c r="Y34" s="117" t="s">
        <v>161</v>
      </c>
      <c r="Z34" s="117" t="s">
        <v>162</v>
      </c>
    </row>
    <row r="35" spans="1:26" s="5" customFormat="1" ht="13.5" thickBot="1" x14ac:dyDescent="0.25">
      <c r="A35" s="117" t="s">
        <v>315</v>
      </c>
      <c r="B35" s="17" t="s">
        <v>20</v>
      </c>
      <c r="C35" s="28"/>
      <c r="D35" s="165"/>
      <c r="E35" s="165"/>
      <c r="F35" s="165"/>
      <c r="G35" s="165"/>
      <c r="H35" s="209" t="s">
        <v>0</v>
      </c>
      <c r="I35" s="30">
        <v>2</v>
      </c>
      <c r="J35" s="165"/>
      <c r="K35" s="209"/>
      <c r="L35" s="209"/>
      <c r="M35" s="30">
        <v>3</v>
      </c>
      <c r="N35" s="29" t="s">
        <v>451</v>
      </c>
      <c r="O35" s="195" t="s">
        <v>443</v>
      </c>
      <c r="P35" s="112" t="str">
        <f>törzsanyag!A$54</f>
        <v>termof17ga</v>
      </c>
      <c r="Q35" s="111" t="str">
        <f>törzsanyag!B$54</f>
        <v>Termodinamika</v>
      </c>
      <c r="R35" s="204" t="s">
        <v>443</v>
      </c>
      <c r="S35" s="110" t="str">
        <f>törzsanyag!A$23</f>
        <v>valszamf17ga</v>
      </c>
      <c r="T35" s="111" t="str">
        <f>törzsanyag!B$23</f>
        <v>Valószínűségszámítás és statisztika a fizikában</v>
      </c>
      <c r="U35" s="204"/>
      <c r="V35" s="110"/>
      <c r="W35" s="111"/>
      <c r="X35" s="117" t="s">
        <v>256</v>
      </c>
      <c r="Y35" s="117" t="s">
        <v>143</v>
      </c>
      <c r="Z35" s="117" t="s">
        <v>163</v>
      </c>
    </row>
    <row r="36" spans="1:26" s="5" customFormat="1" ht="13.5" thickBot="1" x14ac:dyDescent="0.25">
      <c r="A36" s="117" t="s">
        <v>316</v>
      </c>
      <c r="B36" s="17" t="s">
        <v>21</v>
      </c>
      <c r="C36" s="28"/>
      <c r="D36" s="165"/>
      <c r="E36" s="165"/>
      <c r="F36" s="165"/>
      <c r="G36" s="165"/>
      <c r="H36" s="209" t="s">
        <v>0</v>
      </c>
      <c r="I36" s="30">
        <v>2</v>
      </c>
      <c r="J36" s="165"/>
      <c r="K36" s="209"/>
      <c r="L36" s="209"/>
      <c r="M36" s="30">
        <v>3</v>
      </c>
      <c r="N36" s="29" t="s">
        <v>451</v>
      </c>
      <c r="O36" s="195" t="s">
        <v>443</v>
      </c>
      <c r="P36" s="112" t="str">
        <f>törzsanyag!A$96</f>
        <v>elmfiz3bf17ga</v>
      </c>
      <c r="Q36" s="111" t="str">
        <f>törzsanyag!B$96</f>
        <v>Kvantummechanika B</v>
      </c>
      <c r="R36" s="204"/>
      <c r="S36" s="110"/>
      <c r="T36" s="111"/>
      <c r="U36" s="204"/>
      <c r="V36" s="110"/>
      <c r="W36" s="111"/>
      <c r="X36" s="117" t="s">
        <v>253</v>
      </c>
      <c r="Y36" s="117" t="s">
        <v>141</v>
      </c>
      <c r="Z36" s="117" t="s">
        <v>164</v>
      </c>
    </row>
    <row r="37" spans="1:26" x14ac:dyDescent="0.2">
      <c r="M37" s="37"/>
      <c r="N37" s="11"/>
    </row>
    <row r="38" spans="1:26" s="5" customFormat="1" ht="13.5" thickBot="1" x14ac:dyDescent="0.25">
      <c r="A38" s="25"/>
      <c r="B38" s="25" t="s">
        <v>71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9"/>
      <c r="N38" s="163"/>
      <c r="O38" s="149"/>
      <c r="P38" s="81"/>
      <c r="Q38" s="81"/>
      <c r="R38" s="149"/>
      <c r="S38" s="81"/>
      <c r="T38" s="81"/>
      <c r="U38" s="149"/>
      <c r="V38" s="81"/>
      <c r="W38" s="81"/>
      <c r="X38" s="81"/>
      <c r="Y38" s="81"/>
      <c r="Z38" s="81"/>
    </row>
    <row r="39" spans="1:26" s="5" customFormat="1" ht="13.5" thickBot="1" x14ac:dyDescent="0.25">
      <c r="A39" s="117"/>
      <c r="B39" s="31" t="s">
        <v>70</v>
      </c>
      <c r="C39" s="30"/>
      <c r="D39" s="165"/>
      <c r="E39" s="165"/>
      <c r="F39" s="165" t="s">
        <v>0</v>
      </c>
      <c r="G39" s="165"/>
      <c r="H39" s="29"/>
      <c r="I39" s="30">
        <v>2</v>
      </c>
      <c r="J39" s="165"/>
      <c r="K39" s="165"/>
      <c r="L39" s="29"/>
      <c r="M39" s="55">
        <v>3</v>
      </c>
      <c r="N39" s="29"/>
      <c r="O39" s="27"/>
      <c r="P39" s="130"/>
      <c r="Q39" s="86"/>
      <c r="R39" s="27"/>
      <c r="S39" s="85"/>
      <c r="T39" s="86"/>
      <c r="U39" s="27"/>
      <c r="V39" s="85"/>
      <c r="W39" s="86"/>
      <c r="X39" s="117"/>
      <c r="Y39" s="117"/>
      <c r="Z39" s="117"/>
    </row>
    <row r="40" spans="1:26" s="5" customFormat="1" ht="13.5" thickBot="1" x14ac:dyDescent="0.25">
      <c r="A40" s="117"/>
      <c r="B40" s="31" t="s">
        <v>70</v>
      </c>
      <c r="C40" s="30"/>
      <c r="D40" s="165"/>
      <c r="E40" s="165"/>
      <c r="F40" s="165"/>
      <c r="G40" s="165" t="s">
        <v>0</v>
      </c>
      <c r="H40" s="29"/>
      <c r="I40" s="30">
        <v>2</v>
      </c>
      <c r="J40" s="165"/>
      <c r="K40" s="165"/>
      <c r="L40" s="29"/>
      <c r="M40" s="55">
        <v>3</v>
      </c>
      <c r="N40" s="29"/>
      <c r="O40" s="27"/>
      <c r="P40" s="130"/>
      <c r="Q40" s="86"/>
      <c r="R40" s="27"/>
      <c r="S40" s="85"/>
      <c r="T40" s="86"/>
      <c r="U40" s="27"/>
      <c r="V40" s="85"/>
      <c r="W40" s="86"/>
      <c r="X40" s="117"/>
      <c r="Y40" s="117"/>
      <c r="Z40" s="117"/>
    </row>
    <row r="41" spans="1:26" s="5" customFormat="1" ht="13.5" thickBot="1" x14ac:dyDescent="0.25">
      <c r="A41" s="117"/>
      <c r="B41" s="31" t="s">
        <v>70</v>
      </c>
      <c r="C41" s="30"/>
      <c r="D41" s="165"/>
      <c r="E41" s="165"/>
      <c r="F41" s="165"/>
      <c r="G41" s="165"/>
      <c r="H41" s="29" t="s">
        <v>0</v>
      </c>
      <c r="I41" s="30">
        <v>2</v>
      </c>
      <c r="J41" s="165"/>
      <c r="K41" s="165"/>
      <c r="L41" s="29"/>
      <c r="M41" s="55">
        <v>3</v>
      </c>
      <c r="N41" s="29"/>
      <c r="O41" s="27"/>
      <c r="P41" s="130"/>
      <c r="Q41" s="86"/>
      <c r="R41" s="27"/>
      <c r="S41" s="85"/>
      <c r="T41" s="86"/>
      <c r="U41" s="27"/>
      <c r="V41" s="85"/>
      <c r="W41" s="86"/>
      <c r="X41" s="117"/>
      <c r="Y41" s="117"/>
      <c r="Z41" s="117"/>
    </row>
    <row r="42" spans="1:26" s="4" customFormat="1" x14ac:dyDescent="0.2">
      <c r="A42" s="3"/>
      <c r="B42" s="186" t="s">
        <v>447</v>
      </c>
      <c r="C42" s="32">
        <f t="shared" ref="C42:H42" si="3">SUMIF(C39:C41,"=x",$I39:$I41)+SUMIF(C39:C41,"=x",$J39:$J41)+SUMIF(C39:C41,"=x",$K39:$K41)</f>
        <v>0</v>
      </c>
      <c r="D42" s="32">
        <f t="shared" si="3"/>
        <v>0</v>
      </c>
      <c r="E42" s="32">
        <f t="shared" si="3"/>
        <v>0</v>
      </c>
      <c r="F42" s="32">
        <f t="shared" si="3"/>
        <v>2</v>
      </c>
      <c r="G42" s="32">
        <f t="shared" si="3"/>
        <v>2</v>
      </c>
      <c r="H42" s="32">
        <f t="shared" si="3"/>
        <v>2</v>
      </c>
      <c r="I42" s="248">
        <f>SUM(C42:H42)</f>
        <v>6</v>
      </c>
      <c r="J42" s="248"/>
      <c r="K42" s="248"/>
      <c r="L42" s="248"/>
      <c r="M42" s="190"/>
      <c r="N42" s="190"/>
      <c r="O42" s="33"/>
      <c r="P42" s="101"/>
      <c r="Q42" s="101"/>
      <c r="R42" s="33"/>
      <c r="S42" s="101"/>
      <c r="T42" s="101"/>
      <c r="U42" s="33"/>
      <c r="V42" s="101"/>
      <c r="W42" s="101"/>
      <c r="X42" s="118"/>
      <c r="Y42" s="118"/>
      <c r="Z42" s="118"/>
    </row>
    <row r="43" spans="1:26" s="7" customFormat="1" x14ac:dyDescent="0.2">
      <c r="A43" s="6"/>
      <c r="B43" s="187" t="s">
        <v>448</v>
      </c>
      <c r="C43" s="34">
        <f t="shared" ref="C43:H43" si="4">SUMIF(C39:C41,"=x",$M39:$M41)</f>
        <v>0</v>
      </c>
      <c r="D43" s="34">
        <f t="shared" si="4"/>
        <v>0</v>
      </c>
      <c r="E43" s="34">
        <f t="shared" si="4"/>
        <v>0</v>
      </c>
      <c r="F43" s="34">
        <f t="shared" si="4"/>
        <v>3</v>
      </c>
      <c r="G43" s="34">
        <f t="shared" si="4"/>
        <v>3</v>
      </c>
      <c r="H43" s="34">
        <f t="shared" si="4"/>
        <v>3</v>
      </c>
      <c r="I43" s="249">
        <f>SUM(C43:H43)</f>
        <v>9</v>
      </c>
      <c r="J43" s="249"/>
      <c r="K43" s="249"/>
      <c r="L43" s="249"/>
      <c r="M43" s="191"/>
      <c r="N43" s="191"/>
      <c r="O43" s="153"/>
      <c r="P43" s="102"/>
      <c r="Q43" s="102"/>
      <c r="R43" s="153"/>
      <c r="S43" s="102"/>
      <c r="T43" s="102"/>
      <c r="U43" s="153"/>
      <c r="V43" s="102"/>
      <c r="W43" s="102"/>
      <c r="X43" s="102"/>
      <c r="Y43" s="102"/>
      <c r="Z43" s="102"/>
    </row>
    <row r="44" spans="1:26" s="7" customFormat="1" x14ac:dyDescent="0.2">
      <c r="A44" s="6"/>
      <c r="B44" s="188" t="s">
        <v>466</v>
      </c>
      <c r="C44" s="185">
        <f t="shared" ref="C44:H44" si="5">SUMPRODUCT(--(C39:C41="x"),--($N39:$N41="K"))</f>
        <v>0</v>
      </c>
      <c r="D44" s="185">
        <f t="shared" si="5"/>
        <v>0</v>
      </c>
      <c r="E44" s="185">
        <f t="shared" si="5"/>
        <v>0</v>
      </c>
      <c r="F44" s="185">
        <f t="shared" si="5"/>
        <v>0</v>
      </c>
      <c r="G44" s="185">
        <f t="shared" si="5"/>
        <v>0</v>
      </c>
      <c r="H44" s="185">
        <f t="shared" si="5"/>
        <v>0</v>
      </c>
      <c r="I44" s="247">
        <f>SUM(C44:H44)</f>
        <v>0</v>
      </c>
      <c r="J44" s="247"/>
      <c r="K44" s="247"/>
      <c r="L44" s="247"/>
      <c r="M44" s="192"/>
      <c r="N44" s="192"/>
      <c r="O44" s="153"/>
      <c r="P44" s="102"/>
      <c r="Q44" s="102"/>
      <c r="R44" s="153"/>
      <c r="S44" s="102"/>
      <c r="T44" s="102"/>
      <c r="U44" s="153"/>
      <c r="V44" s="102"/>
      <c r="W44" s="102"/>
      <c r="X44" s="102"/>
      <c r="Y44" s="102"/>
      <c r="Z44" s="102"/>
    </row>
    <row r="45" spans="1:26" s="7" customFormat="1" x14ac:dyDescent="0.2">
      <c r="A45" s="6"/>
      <c r="B45" s="6"/>
      <c r="C45" s="34"/>
      <c r="D45" s="34"/>
      <c r="E45" s="34"/>
      <c r="F45" s="34"/>
      <c r="G45" s="34"/>
      <c r="H45" s="34"/>
      <c r="I45" s="176"/>
      <c r="J45" s="176"/>
      <c r="K45" s="176"/>
      <c r="L45" s="176"/>
      <c r="M45" s="177"/>
      <c r="N45" s="35"/>
      <c r="O45" s="153"/>
      <c r="P45" s="102"/>
      <c r="Q45" s="102"/>
      <c r="R45" s="153"/>
      <c r="S45" s="102"/>
      <c r="T45" s="102"/>
      <c r="U45" s="153"/>
      <c r="V45" s="102"/>
      <c r="W45" s="102"/>
      <c r="X45" s="102"/>
      <c r="Y45" s="102"/>
      <c r="Z45" s="102"/>
    </row>
    <row r="46" spans="1:26" s="5" customFormat="1" x14ac:dyDescent="0.2">
      <c r="A46" s="2"/>
      <c r="B46" s="2" t="s">
        <v>76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9"/>
      <c r="N46" s="163"/>
      <c r="O46" s="149"/>
      <c r="P46" s="81"/>
      <c r="Q46" s="81"/>
      <c r="R46" s="149"/>
      <c r="S46" s="81"/>
      <c r="T46" s="81"/>
      <c r="U46" s="149"/>
      <c r="V46" s="81"/>
      <c r="W46" s="81"/>
      <c r="X46" s="81"/>
      <c r="Y46" s="81"/>
      <c r="Z46" s="81"/>
    </row>
    <row r="47" spans="1:26" s="4" customFormat="1" x14ac:dyDescent="0.2">
      <c r="A47" s="3"/>
      <c r="B47" s="186" t="s">
        <v>447</v>
      </c>
      <c r="C47" s="32">
        <f t="shared" ref="C47:H47" si="6">C12+C25+C42</f>
        <v>24</v>
      </c>
      <c r="D47" s="32">
        <f t="shared" si="6"/>
        <v>25</v>
      </c>
      <c r="E47" s="32">
        <f t="shared" si="6"/>
        <v>22</v>
      </c>
      <c r="F47" s="32">
        <f t="shared" si="6"/>
        <v>21</v>
      </c>
      <c r="G47" s="32">
        <f t="shared" si="6"/>
        <v>22</v>
      </c>
      <c r="H47" s="32">
        <f t="shared" si="6"/>
        <v>15</v>
      </c>
      <c r="I47" s="268">
        <f>SUM(C47:H47)</f>
        <v>129</v>
      </c>
      <c r="J47" s="268"/>
      <c r="K47" s="268"/>
      <c r="L47" s="268"/>
      <c r="M47" s="193"/>
      <c r="N47" s="193"/>
      <c r="O47" s="156"/>
      <c r="P47" s="106"/>
      <c r="Q47" s="106"/>
      <c r="R47" s="156"/>
      <c r="S47" s="106"/>
      <c r="T47" s="106"/>
      <c r="U47" s="156"/>
      <c r="V47" s="106"/>
      <c r="W47" s="106"/>
      <c r="X47" s="127"/>
      <c r="Y47" s="127"/>
      <c r="Z47" s="127"/>
    </row>
    <row r="48" spans="1:26" s="7" customFormat="1" x14ac:dyDescent="0.2">
      <c r="A48" s="6"/>
      <c r="B48" s="187" t="s">
        <v>448</v>
      </c>
      <c r="C48" s="34">
        <f t="shared" ref="C48:H49" si="7">C13+C26+C43</f>
        <v>30</v>
      </c>
      <c r="D48" s="34">
        <f t="shared" si="7"/>
        <v>30</v>
      </c>
      <c r="E48" s="34">
        <f t="shared" si="7"/>
        <v>30</v>
      </c>
      <c r="F48" s="34">
        <f t="shared" si="7"/>
        <v>28</v>
      </c>
      <c r="G48" s="34">
        <f t="shared" si="7"/>
        <v>30</v>
      </c>
      <c r="H48" s="34">
        <f t="shared" si="7"/>
        <v>32</v>
      </c>
      <c r="I48" s="249">
        <f>SUM(C48:H48)</f>
        <v>180</v>
      </c>
      <c r="J48" s="249"/>
      <c r="K48" s="249"/>
      <c r="L48" s="249"/>
      <c r="M48" s="191"/>
      <c r="N48" s="191"/>
      <c r="O48" s="157"/>
      <c r="P48" s="107"/>
      <c r="Q48" s="107"/>
      <c r="R48" s="157"/>
      <c r="S48" s="107"/>
      <c r="T48" s="107"/>
      <c r="U48" s="157"/>
      <c r="V48" s="107"/>
      <c r="W48" s="107"/>
      <c r="X48" s="128"/>
      <c r="Y48" s="128"/>
      <c r="Z48" s="128"/>
    </row>
    <row r="49" spans="1:26" x14ac:dyDescent="0.2">
      <c r="A49" s="37"/>
      <c r="B49" s="188" t="s">
        <v>466</v>
      </c>
      <c r="C49" s="189">
        <f t="shared" si="7"/>
        <v>4</v>
      </c>
      <c r="D49" s="189">
        <f t="shared" si="7"/>
        <v>5</v>
      </c>
      <c r="E49" s="189">
        <f t="shared" si="7"/>
        <v>5</v>
      </c>
      <c r="F49" s="189">
        <f t="shared" si="7"/>
        <v>3</v>
      </c>
      <c r="G49" s="189">
        <f t="shared" si="7"/>
        <v>4</v>
      </c>
      <c r="H49" s="189">
        <f t="shared" si="7"/>
        <v>3</v>
      </c>
      <c r="I49" s="247">
        <f>SUM(C49:H49)</f>
        <v>24</v>
      </c>
      <c r="J49" s="247"/>
      <c r="K49" s="247"/>
      <c r="L49" s="247"/>
      <c r="M49" s="192"/>
      <c r="N49" s="192"/>
      <c r="O49" s="158"/>
      <c r="P49" s="108"/>
      <c r="Q49" s="108"/>
      <c r="R49" s="158"/>
      <c r="S49" s="108"/>
      <c r="T49" s="108"/>
      <c r="U49" s="158"/>
      <c r="V49" s="108"/>
      <c r="W49" s="108"/>
      <c r="X49" s="129"/>
      <c r="Y49" s="129"/>
      <c r="Z49" s="129"/>
    </row>
  </sheetData>
  <mergeCells count="25">
    <mergeCell ref="Z2:Z3"/>
    <mergeCell ref="Y2:Y3"/>
    <mergeCell ref="A2:A3"/>
    <mergeCell ref="I2:L2"/>
    <mergeCell ref="N2:N3"/>
    <mergeCell ref="M2:M3"/>
    <mergeCell ref="X2:X3"/>
    <mergeCell ref="B2:B3"/>
    <mergeCell ref="C2:H2"/>
    <mergeCell ref="U2:W3"/>
    <mergeCell ref="A1:B1"/>
    <mergeCell ref="O2:Q3"/>
    <mergeCell ref="R2:T3"/>
    <mergeCell ref="I42:L42"/>
    <mergeCell ref="I43:L43"/>
    <mergeCell ref="I44:L44"/>
    <mergeCell ref="I25:L25"/>
    <mergeCell ref="I26:L26"/>
    <mergeCell ref="I12:L12"/>
    <mergeCell ref="I13:L13"/>
    <mergeCell ref="I14:L14"/>
    <mergeCell ref="I49:L49"/>
    <mergeCell ref="I27:L27"/>
    <mergeCell ref="I47:L47"/>
    <mergeCell ref="I48:L48"/>
  </mergeCells>
  <pageMargins left="0.7" right="0.7" top="0.75" bottom="0.75" header="0.3" footer="0.3"/>
  <pageSetup paperSize="9" orientation="portrait" r:id="rId1"/>
  <ignoredErrors>
    <ignoredError sqref="P35:Q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3" width="3.42578125" style="11" customWidth="1"/>
    <col min="14" max="14" width="3.42578125" style="37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7" ht="16.5" thickBot="1" x14ac:dyDescent="0.25">
      <c r="A1" s="250" t="s">
        <v>493</v>
      </c>
      <c r="B1" s="250"/>
      <c r="W1" s="80" t="s">
        <v>504</v>
      </c>
      <c r="X1" s="80" t="s">
        <v>246</v>
      </c>
      <c r="Y1" s="80" t="s">
        <v>151</v>
      </c>
    </row>
    <row r="2" spans="1:27" s="5" customFormat="1" ht="12.75" customHeigh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7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7" s="5" customFormat="1" ht="13.5" thickBot="1" x14ac:dyDescent="0.25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1"/>
    </row>
    <row r="5" spans="1:27" s="5" customFormat="1" ht="13.5" thickBot="1" x14ac:dyDescent="0.25">
      <c r="A5" s="26"/>
      <c r="B5" s="216" t="str">
        <f>törzsanyag!B5</f>
        <v>Kritériumtárgyak és szintfelmérők</v>
      </c>
      <c r="C5" s="28"/>
      <c r="D5" s="165"/>
      <c r="E5" s="165"/>
      <c r="F5" s="165"/>
      <c r="G5" s="165"/>
      <c r="H5" s="209"/>
      <c r="I5" s="30"/>
      <c r="J5" s="165"/>
      <c r="K5" s="209"/>
      <c r="L5" s="29"/>
      <c r="M5" s="30">
        <v>0</v>
      </c>
      <c r="N5" s="29"/>
      <c r="O5" s="149"/>
      <c r="P5" s="81"/>
      <c r="Q5" s="81"/>
      <c r="R5" s="149"/>
      <c r="S5" s="81"/>
      <c r="T5" s="81"/>
      <c r="U5" s="149"/>
      <c r="V5" s="81"/>
      <c r="W5" s="82"/>
      <c r="X5" s="16"/>
      <c r="Y5" s="16"/>
      <c r="Z5" s="16"/>
      <c r="AA5" s="21"/>
    </row>
    <row r="6" spans="1:27" s="5" customFormat="1" ht="13.5" thickBot="1" x14ac:dyDescent="0.25">
      <c r="A6" s="26"/>
      <c r="B6" s="216" t="str">
        <f>törzsanyag!B9</f>
        <v>Matematika törzsanyag</v>
      </c>
      <c r="C6" s="28"/>
      <c r="D6" s="165"/>
      <c r="E6" s="165"/>
      <c r="F6" s="165"/>
      <c r="G6" s="165"/>
      <c r="H6" s="209"/>
      <c r="I6" s="30"/>
      <c r="J6" s="165"/>
      <c r="K6" s="209"/>
      <c r="L6" s="29"/>
      <c r="M6" s="30">
        <f>törzsanyag!I25</f>
        <v>25</v>
      </c>
      <c r="N6" s="29"/>
      <c r="O6" s="149"/>
      <c r="P6" s="81"/>
      <c r="Q6" s="81"/>
      <c r="R6" s="149"/>
      <c r="S6" s="81"/>
      <c r="T6" s="81"/>
      <c r="U6" s="149"/>
      <c r="V6" s="81"/>
      <c r="W6" s="82"/>
      <c r="X6" s="16"/>
      <c r="Y6" s="16"/>
      <c r="Z6" s="16"/>
      <c r="AA6" s="21"/>
    </row>
    <row r="7" spans="1:27" s="5" customFormat="1" ht="13.5" thickBot="1" x14ac:dyDescent="0.25">
      <c r="A7" s="26"/>
      <c r="B7" s="216" t="str">
        <f>törzsanyag!B28</f>
        <v>Numerikus matematika, informatika, elektronika</v>
      </c>
      <c r="C7" s="28"/>
      <c r="D7" s="165"/>
      <c r="E7" s="165"/>
      <c r="F7" s="165"/>
      <c r="G7" s="165"/>
      <c r="H7" s="209"/>
      <c r="I7" s="30"/>
      <c r="J7" s="165"/>
      <c r="K7" s="209"/>
      <c r="L7" s="29"/>
      <c r="M7" s="30">
        <f>törzsanyag!I35</f>
        <v>19</v>
      </c>
      <c r="N7" s="29"/>
      <c r="O7" s="149"/>
      <c r="P7" s="81"/>
      <c r="Q7" s="81"/>
      <c r="R7" s="149"/>
      <c r="S7" s="81"/>
      <c r="T7" s="81"/>
      <c r="U7" s="149"/>
      <c r="V7" s="81"/>
      <c r="W7" s="82"/>
      <c r="X7" s="16"/>
      <c r="Y7" s="16"/>
      <c r="Z7" s="16"/>
      <c r="AA7" s="21"/>
    </row>
    <row r="8" spans="1:27" s="5" customFormat="1" ht="13.5" thickBot="1" x14ac:dyDescent="0.25">
      <c r="A8" s="26"/>
      <c r="B8" s="216" t="str">
        <f>törzsanyag!B38</f>
        <v>Fizika törzsanyag</v>
      </c>
      <c r="C8" s="28"/>
      <c r="D8" s="165"/>
      <c r="E8" s="165"/>
      <c r="F8" s="165"/>
      <c r="G8" s="165"/>
      <c r="H8" s="209"/>
      <c r="I8" s="30"/>
      <c r="J8" s="165"/>
      <c r="K8" s="209"/>
      <c r="L8" s="29"/>
      <c r="M8" s="30">
        <f>törzsanyag!I66</f>
        <v>44</v>
      </c>
      <c r="N8" s="29"/>
      <c r="O8" s="149"/>
      <c r="P8" s="81"/>
      <c r="Q8" s="81"/>
      <c r="R8" s="149"/>
      <c r="S8" s="81"/>
      <c r="T8" s="81"/>
      <c r="U8" s="149"/>
      <c r="V8" s="81"/>
      <c r="W8" s="82"/>
      <c r="X8" s="16"/>
      <c r="Y8" s="16"/>
      <c r="Z8" s="16"/>
      <c r="AA8" s="21"/>
    </row>
    <row r="9" spans="1:27" s="5" customFormat="1" ht="13.5" thickBot="1" x14ac:dyDescent="0.25">
      <c r="A9" s="26"/>
      <c r="B9" s="216" t="str">
        <f>törzsanyag!B69</f>
        <v>Fizika laboratórium</v>
      </c>
      <c r="C9" s="28"/>
      <c r="D9" s="165"/>
      <c r="E9" s="165"/>
      <c r="F9" s="165"/>
      <c r="G9" s="165"/>
      <c r="H9" s="209"/>
      <c r="I9" s="30"/>
      <c r="J9" s="165"/>
      <c r="K9" s="209"/>
      <c r="L9" s="29"/>
      <c r="M9" s="30">
        <f>törzsanyag!I74</f>
        <v>15</v>
      </c>
      <c r="N9" s="29"/>
      <c r="O9" s="149"/>
      <c r="P9" s="81"/>
      <c r="Q9" s="81"/>
      <c r="R9" s="149"/>
      <c r="S9" s="81"/>
      <c r="T9" s="81"/>
      <c r="U9" s="149"/>
      <c r="V9" s="81"/>
      <c r="W9" s="82"/>
      <c r="X9" s="16"/>
      <c r="Y9" s="16"/>
      <c r="Z9" s="16"/>
      <c r="AA9" s="21"/>
    </row>
    <row r="10" spans="1:27" s="5" customFormat="1" ht="13.5" thickBot="1" x14ac:dyDescent="0.25">
      <c r="A10" s="26"/>
      <c r="B10" s="216" t="str">
        <f>törzsanyag!B77</f>
        <v>Elméleti Fizika A</v>
      </c>
      <c r="C10" s="28"/>
      <c r="D10" s="165"/>
      <c r="E10" s="165"/>
      <c r="F10" s="165"/>
      <c r="G10" s="165"/>
      <c r="H10" s="209"/>
      <c r="I10" s="30"/>
      <c r="J10" s="165"/>
      <c r="K10" s="209"/>
      <c r="L10" s="29"/>
      <c r="M10" s="30">
        <f>törzsanyag!I87</f>
        <v>32</v>
      </c>
      <c r="N10" s="29"/>
      <c r="O10" s="149"/>
      <c r="P10" s="81"/>
      <c r="Q10" s="81"/>
      <c r="R10" s="149"/>
      <c r="S10" s="81"/>
      <c r="T10" s="81"/>
      <c r="U10" s="149"/>
      <c r="V10" s="81"/>
      <c r="W10" s="82"/>
      <c r="X10" s="16"/>
      <c r="Y10" s="16"/>
      <c r="Z10" s="16"/>
      <c r="AA10" s="21"/>
    </row>
    <row r="11" spans="1:27" s="5" customFormat="1" ht="13.5" thickBot="1" x14ac:dyDescent="0.25">
      <c r="A11" s="26"/>
      <c r="B11" s="216" t="str">
        <f>törzsanyag!B103</f>
        <v>Szakdolgozat</v>
      </c>
      <c r="C11" s="28"/>
      <c r="D11" s="165"/>
      <c r="E11" s="165"/>
      <c r="F11" s="165"/>
      <c r="G11" s="165"/>
      <c r="H11" s="209"/>
      <c r="I11" s="30"/>
      <c r="J11" s="165"/>
      <c r="K11" s="209"/>
      <c r="L11" s="29"/>
      <c r="M11" s="30">
        <f>törzsanyag!I106</f>
        <v>10</v>
      </c>
      <c r="N11" s="29"/>
      <c r="O11" s="149"/>
      <c r="P11" s="81"/>
      <c r="Q11" s="81"/>
      <c r="R11" s="149"/>
      <c r="S11" s="81"/>
      <c r="T11" s="81"/>
      <c r="U11" s="149"/>
      <c r="V11" s="81"/>
      <c r="W11" s="82"/>
      <c r="X11" s="16"/>
      <c r="Y11" s="16"/>
      <c r="Z11" s="16"/>
      <c r="AA11" s="21"/>
    </row>
    <row r="12" spans="1:27" s="5" customFormat="1" x14ac:dyDescent="0.2">
      <c r="A12" s="26"/>
      <c r="B12" s="215" t="s">
        <v>447</v>
      </c>
      <c r="C12" s="32">
        <f>törzsanyag!C24+törzsanyag!C34+törzsanyag!C65+törzsanyag!C73+törzsanyag!C86+törzsanyag!C105</f>
        <v>24</v>
      </c>
      <c r="D12" s="32">
        <f>törzsanyag!D24+törzsanyag!D34+törzsanyag!D65+törzsanyag!D73+törzsanyag!D86+törzsanyag!D105</f>
        <v>25</v>
      </c>
      <c r="E12" s="32">
        <f>törzsanyag!E24+törzsanyag!E34+törzsanyag!E65+törzsanyag!E73+törzsanyag!E86+törzsanyag!E105</f>
        <v>20</v>
      </c>
      <c r="F12" s="32">
        <f>törzsanyag!F24+törzsanyag!F34+törzsanyag!F65+törzsanyag!F73+törzsanyag!F86+törzsanyag!F105</f>
        <v>16</v>
      </c>
      <c r="G12" s="32">
        <f>törzsanyag!G24+törzsanyag!G34+törzsanyag!G65+törzsanyag!G73+törzsanyag!G86+törzsanyag!G105</f>
        <v>13</v>
      </c>
      <c r="H12" s="32">
        <f>törzsanyag!H24+törzsanyag!H34+törzsanyag!H65+törzsanyag!H73+törzsanyag!H86+törzsanyag!H105</f>
        <v>6</v>
      </c>
      <c r="I12" s="267">
        <f>SUM(C12:H12)</f>
        <v>104</v>
      </c>
      <c r="J12" s="267"/>
      <c r="K12" s="267"/>
      <c r="L12" s="267"/>
      <c r="M12" s="23"/>
      <c r="N12" s="23"/>
      <c r="O12" s="149"/>
      <c r="P12" s="81"/>
      <c r="Q12" s="81"/>
      <c r="R12" s="149"/>
      <c r="S12" s="81"/>
      <c r="T12" s="81"/>
      <c r="U12" s="149"/>
      <c r="V12" s="81"/>
      <c r="W12" s="82"/>
      <c r="X12" s="16"/>
      <c r="Y12" s="16"/>
      <c r="Z12" s="16"/>
      <c r="AA12" s="21"/>
    </row>
    <row r="13" spans="1:27" s="5" customFormat="1" x14ac:dyDescent="0.2">
      <c r="A13" s="26"/>
      <c r="B13" s="187" t="s">
        <v>448</v>
      </c>
      <c r="C13" s="34">
        <f>törzsanyag!C25+törzsanyag!C35+törzsanyag!C66+törzsanyag!C74+törzsanyag!C87+törzsanyag!C106</f>
        <v>30</v>
      </c>
      <c r="D13" s="34">
        <f>törzsanyag!D25+törzsanyag!D35+törzsanyag!D66+törzsanyag!D74+törzsanyag!D87+törzsanyag!D106</f>
        <v>30</v>
      </c>
      <c r="E13" s="34">
        <f>törzsanyag!E25+törzsanyag!E35+törzsanyag!E66+törzsanyag!E74+törzsanyag!E87+törzsanyag!E106</f>
        <v>27</v>
      </c>
      <c r="F13" s="34">
        <f>törzsanyag!F25+törzsanyag!F35+törzsanyag!F66+törzsanyag!F74+törzsanyag!F87+törzsanyag!F106</f>
        <v>22</v>
      </c>
      <c r="G13" s="34">
        <f>törzsanyag!G25+törzsanyag!G35+törzsanyag!G66+törzsanyag!G74+törzsanyag!G87+törzsanyag!G106</f>
        <v>18</v>
      </c>
      <c r="H13" s="34">
        <f>törzsanyag!H25+törzsanyag!H35+törzsanyag!H66+törzsanyag!H74+törzsanyag!H87+törzsanyag!H106</f>
        <v>18</v>
      </c>
      <c r="I13" s="249">
        <f>SUM(C13:H13)</f>
        <v>145</v>
      </c>
      <c r="J13" s="249"/>
      <c r="K13" s="249"/>
      <c r="L13" s="249"/>
      <c r="M13" s="23"/>
      <c r="N13" s="23"/>
      <c r="O13" s="149"/>
      <c r="P13" s="81"/>
      <c r="Q13" s="81"/>
      <c r="R13" s="149"/>
      <c r="S13" s="81"/>
      <c r="T13" s="81"/>
      <c r="U13" s="149"/>
      <c r="V13" s="81"/>
      <c r="W13" s="82"/>
      <c r="X13" s="16"/>
      <c r="Y13" s="16"/>
      <c r="Z13" s="16"/>
      <c r="AA13" s="21"/>
    </row>
    <row r="14" spans="1:27" s="5" customFormat="1" x14ac:dyDescent="0.2">
      <c r="A14" s="26"/>
      <c r="B14" s="188" t="s">
        <v>466</v>
      </c>
      <c r="C14" s="185">
        <f>törzsanyag!C26+törzsanyag!C36+törzsanyag!C67+törzsanyag!C75+törzsanyag!C88+törzsanyag!C107</f>
        <v>4</v>
      </c>
      <c r="D14" s="185">
        <f>törzsanyag!D26+törzsanyag!D36+törzsanyag!D67+törzsanyag!D75+törzsanyag!D88+törzsanyag!D107</f>
        <v>5</v>
      </c>
      <c r="E14" s="185">
        <f>törzsanyag!E26+törzsanyag!E36+törzsanyag!E67+törzsanyag!E75+törzsanyag!E88+törzsanyag!E107</f>
        <v>4</v>
      </c>
      <c r="F14" s="185">
        <f>törzsanyag!F26+törzsanyag!F36+törzsanyag!F67+törzsanyag!F75+törzsanyag!F88+törzsanyag!F107</f>
        <v>2</v>
      </c>
      <c r="G14" s="185">
        <f>törzsanyag!G26+törzsanyag!G36+törzsanyag!G67+törzsanyag!G75+törzsanyag!G88+törzsanyag!G107</f>
        <v>2</v>
      </c>
      <c r="H14" s="185">
        <f>törzsanyag!H26+törzsanyag!H36+törzsanyag!H67+törzsanyag!H75+törzsanyag!H88+törzsanyag!H107</f>
        <v>1</v>
      </c>
      <c r="I14" s="247">
        <f>SUM(C14:H14)</f>
        <v>18</v>
      </c>
      <c r="J14" s="247"/>
      <c r="K14" s="247"/>
      <c r="L14" s="247"/>
      <c r="M14" s="23"/>
      <c r="N14" s="23"/>
      <c r="O14" s="149"/>
      <c r="P14" s="81"/>
      <c r="Q14" s="81"/>
      <c r="R14" s="149"/>
      <c r="S14" s="81"/>
      <c r="T14" s="81"/>
      <c r="U14" s="149"/>
      <c r="V14" s="81"/>
      <c r="W14" s="82"/>
      <c r="X14" s="16"/>
      <c r="Y14" s="16"/>
      <c r="Z14" s="16"/>
      <c r="AA14" s="21"/>
    </row>
    <row r="15" spans="1:27" s="5" customFormat="1" x14ac:dyDescent="0.2">
      <c r="A15" s="26"/>
      <c r="C15" s="163"/>
      <c r="D15" s="163"/>
      <c r="E15" s="163"/>
      <c r="F15" s="163"/>
      <c r="G15" s="163"/>
      <c r="H15" s="23"/>
      <c r="I15" s="23"/>
      <c r="J15" s="23"/>
      <c r="K15" s="23"/>
      <c r="L15" s="23"/>
      <c r="M15" s="23"/>
      <c r="N15" s="23"/>
      <c r="O15" s="149"/>
      <c r="P15" s="81"/>
      <c r="Q15" s="81"/>
      <c r="R15" s="149"/>
      <c r="S15" s="81"/>
      <c r="T15" s="81"/>
      <c r="U15" s="149"/>
      <c r="V15" s="81"/>
      <c r="W15" s="82"/>
      <c r="X15" s="16"/>
      <c r="Y15" s="16"/>
      <c r="Z15" s="16"/>
      <c r="AA15" s="21"/>
    </row>
    <row r="16" spans="1:27" s="5" customFormat="1" ht="13.5" thickBot="1" x14ac:dyDescent="0.25">
      <c r="A16" s="25"/>
      <c r="B16" s="25" t="s">
        <v>65</v>
      </c>
      <c r="C16" s="163"/>
      <c r="D16" s="163"/>
      <c r="E16" s="163"/>
      <c r="F16" s="163"/>
      <c r="G16" s="163"/>
      <c r="H16" s="163"/>
      <c r="I16" s="168"/>
      <c r="J16" s="168"/>
      <c r="K16" s="168"/>
      <c r="L16" s="168"/>
      <c r="M16" s="208"/>
      <c r="N16" s="163"/>
      <c r="O16" s="151"/>
      <c r="P16" s="90"/>
      <c r="Q16" s="90"/>
      <c r="R16" s="151"/>
      <c r="S16" s="90"/>
      <c r="T16" s="90"/>
      <c r="U16" s="151"/>
      <c r="V16" s="90"/>
      <c r="W16" s="90"/>
      <c r="X16" s="81" t="s">
        <v>246</v>
      </c>
      <c r="Y16" s="81" t="s">
        <v>151</v>
      </c>
      <c r="Z16" s="81"/>
    </row>
    <row r="17" spans="1:26" s="5" customFormat="1" ht="13.5" thickBot="1" x14ac:dyDescent="0.25">
      <c r="A17" s="117" t="s">
        <v>350</v>
      </c>
      <c r="B17" s="17" t="s">
        <v>66</v>
      </c>
      <c r="C17" s="28"/>
      <c r="D17" s="165"/>
      <c r="E17" s="165" t="s">
        <v>0</v>
      </c>
      <c r="F17" s="165"/>
      <c r="G17" s="165"/>
      <c r="H17" s="209"/>
      <c r="I17" s="30">
        <v>2</v>
      </c>
      <c r="J17" s="165"/>
      <c r="K17" s="165"/>
      <c r="L17" s="29"/>
      <c r="M17" s="30">
        <v>2</v>
      </c>
      <c r="N17" s="29" t="s">
        <v>451</v>
      </c>
      <c r="O17" s="195"/>
      <c r="P17" s="112"/>
      <c r="Q17" s="198"/>
      <c r="R17" s="195"/>
      <c r="S17" s="109"/>
      <c r="T17" s="111"/>
      <c r="U17" s="195"/>
      <c r="V17" s="109"/>
      <c r="W17" s="111"/>
      <c r="X17" s="117" t="s">
        <v>266</v>
      </c>
      <c r="Y17" s="117" t="s">
        <v>165</v>
      </c>
      <c r="Z17" s="117" t="s">
        <v>166</v>
      </c>
    </row>
    <row r="18" spans="1:26" s="5" customFormat="1" ht="13.5" thickBot="1" x14ac:dyDescent="0.25">
      <c r="A18" s="117" t="s">
        <v>351</v>
      </c>
      <c r="B18" s="17" t="s">
        <v>67</v>
      </c>
      <c r="C18" s="28"/>
      <c r="D18" s="165"/>
      <c r="E18" s="165"/>
      <c r="F18" s="165" t="s">
        <v>0</v>
      </c>
      <c r="G18" s="165"/>
      <c r="H18" s="209"/>
      <c r="I18" s="30">
        <v>2</v>
      </c>
      <c r="J18" s="165"/>
      <c r="K18" s="165"/>
      <c r="L18" s="29"/>
      <c r="M18" s="30">
        <v>2</v>
      </c>
      <c r="N18" s="29" t="s">
        <v>451</v>
      </c>
      <c r="O18" s="195"/>
      <c r="P18" s="112"/>
      <c r="Q18" s="198"/>
      <c r="R18" s="195"/>
      <c r="S18" s="109"/>
      <c r="T18" s="111"/>
      <c r="U18" s="195"/>
      <c r="V18" s="109"/>
      <c r="W18" s="111"/>
      <c r="X18" s="117" t="s">
        <v>267</v>
      </c>
      <c r="Y18" s="117" t="s">
        <v>167</v>
      </c>
      <c r="Z18" s="117" t="s">
        <v>168</v>
      </c>
    </row>
    <row r="19" spans="1:26" s="5" customFormat="1" ht="13.5" thickBot="1" x14ac:dyDescent="0.25">
      <c r="A19" s="117" t="s">
        <v>352</v>
      </c>
      <c r="B19" s="17" t="s">
        <v>68</v>
      </c>
      <c r="C19" s="28"/>
      <c r="D19" s="165"/>
      <c r="E19" s="165"/>
      <c r="F19" s="165"/>
      <c r="G19" s="165" t="s">
        <v>0</v>
      </c>
      <c r="H19" s="209"/>
      <c r="I19" s="30">
        <v>2</v>
      </c>
      <c r="J19" s="165"/>
      <c r="K19" s="165"/>
      <c r="L19" s="29"/>
      <c r="M19" s="30">
        <v>2</v>
      </c>
      <c r="N19" s="29" t="s">
        <v>451</v>
      </c>
      <c r="O19" s="195"/>
      <c r="P19" s="112"/>
      <c r="Q19" s="198"/>
      <c r="R19" s="195"/>
      <c r="S19" s="109"/>
      <c r="T19" s="111"/>
      <c r="U19" s="195"/>
      <c r="V19" s="109"/>
      <c r="W19" s="111"/>
      <c r="X19" s="117" t="s">
        <v>268</v>
      </c>
      <c r="Y19" s="117" t="s">
        <v>169</v>
      </c>
      <c r="Z19" s="117" t="s">
        <v>170</v>
      </c>
    </row>
    <row r="20" spans="1:26" s="5" customFormat="1" ht="13.5" thickBot="1" x14ac:dyDescent="0.25">
      <c r="A20" s="117" t="s">
        <v>325</v>
      </c>
      <c r="B20" s="17" t="s">
        <v>25</v>
      </c>
      <c r="C20" s="28"/>
      <c r="D20" s="165"/>
      <c r="E20" s="165" t="s">
        <v>0</v>
      </c>
      <c r="F20" s="165"/>
      <c r="G20" s="165"/>
      <c r="H20" s="209"/>
      <c r="I20" s="30">
        <v>2</v>
      </c>
      <c r="J20" s="165"/>
      <c r="K20" s="165"/>
      <c r="L20" s="29"/>
      <c r="M20" s="30">
        <v>3</v>
      </c>
      <c r="N20" s="29" t="s">
        <v>451</v>
      </c>
      <c r="O20" s="195" t="s">
        <v>443</v>
      </c>
      <c r="P20" s="112" t="str">
        <f>törzsanyag!A$43</f>
        <v>mechbf17ga</v>
      </c>
      <c r="Q20" s="198" t="str">
        <f>törzsanyag!B$43</f>
        <v>Mechanika</v>
      </c>
      <c r="R20" s="195"/>
      <c r="S20" s="109"/>
      <c r="T20" s="111"/>
      <c r="U20" s="195"/>
      <c r="V20" s="109"/>
      <c r="W20" s="111"/>
      <c r="X20" s="117" t="s">
        <v>277</v>
      </c>
      <c r="Y20" s="117" t="s">
        <v>171</v>
      </c>
      <c r="Z20" s="117" t="s">
        <v>172</v>
      </c>
    </row>
    <row r="21" spans="1:26" s="5" customFormat="1" ht="13.5" thickBot="1" x14ac:dyDescent="0.25">
      <c r="A21" s="117" t="s">
        <v>326</v>
      </c>
      <c r="B21" s="17" t="s">
        <v>26</v>
      </c>
      <c r="C21" s="28"/>
      <c r="D21" s="165"/>
      <c r="E21" s="165"/>
      <c r="F21" s="165" t="s">
        <v>0</v>
      </c>
      <c r="G21" s="165"/>
      <c r="H21" s="209"/>
      <c r="I21" s="30">
        <v>2</v>
      </c>
      <c r="J21" s="165"/>
      <c r="K21" s="165"/>
      <c r="L21" s="29"/>
      <c r="M21" s="30">
        <v>3</v>
      </c>
      <c r="N21" s="29" t="s">
        <v>451</v>
      </c>
      <c r="O21" s="195" t="s">
        <v>443</v>
      </c>
      <c r="P21" s="112" t="str">
        <f>törzsanyag!A$14</f>
        <v>diffegy1f17va</v>
      </c>
      <c r="Q21" s="198" t="str">
        <f>törzsanyag!B$14</f>
        <v>Differenciálegyenletek a fizikában I.</v>
      </c>
      <c r="R21" s="195"/>
      <c r="S21" s="109"/>
      <c r="T21" s="111"/>
      <c r="U21" s="195"/>
      <c r="V21" s="109"/>
      <c r="W21" s="111"/>
      <c r="X21" s="117" t="s">
        <v>274</v>
      </c>
      <c r="Y21" s="117" t="s">
        <v>173</v>
      </c>
      <c r="Z21" s="117" t="s">
        <v>174</v>
      </c>
    </row>
    <row r="22" spans="1:26" s="5" customFormat="1" ht="13.5" thickBot="1" x14ac:dyDescent="0.25">
      <c r="A22" s="117" t="s">
        <v>329</v>
      </c>
      <c r="B22" s="17" t="s">
        <v>16</v>
      </c>
      <c r="C22" s="28"/>
      <c r="D22" s="165"/>
      <c r="E22" s="165"/>
      <c r="F22" s="165" t="s">
        <v>0</v>
      </c>
      <c r="G22" s="165"/>
      <c r="H22" s="209"/>
      <c r="I22" s="30">
        <v>2</v>
      </c>
      <c r="J22" s="165"/>
      <c r="K22" s="165"/>
      <c r="L22" s="29"/>
      <c r="M22" s="30">
        <v>3</v>
      </c>
      <c r="N22" s="29" t="s">
        <v>451</v>
      </c>
      <c r="O22" s="195" t="s">
        <v>443</v>
      </c>
      <c r="P22" s="112" t="str">
        <f>törzsanyag!A$54</f>
        <v>termof17ga</v>
      </c>
      <c r="Q22" s="198" t="str">
        <f>törzsanyag!B$54</f>
        <v>Termodinamika</v>
      </c>
      <c r="R22" s="204" t="s">
        <v>443</v>
      </c>
      <c r="S22" s="110" t="str">
        <f>törzsanyag!A$23</f>
        <v>valszamf17ga</v>
      </c>
      <c r="T22" s="111" t="str">
        <f>törzsanyag!B$23</f>
        <v>Valószínűségszámítás és statisztika a fizikában</v>
      </c>
      <c r="U22" s="195"/>
      <c r="V22" s="109"/>
      <c r="W22" s="111"/>
      <c r="X22" s="117" t="s">
        <v>246</v>
      </c>
      <c r="Y22" s="117" t="s">
        <v>151</v>
      </c>
      <c r="Z22" s="117" t="s">
        <v>156</v>
      </c>
    </row>
    <row r="23" spans="1:26" s="5" customFormat="1" ht="13.5" thickBot="1" x14ac:dyDescent="0.25">
      <c r="A23" s="117" t="s">
        <v>330</v>
      </c>
      <c r="B23" s="17" t="s">
        <v>27</v>
      </c>
      <c r="C23" s="28"/>
      <c r="D23" s="165"/>
      <c r="E23" s="165"/>
      <c r="F23" s="165"/>
      <c r="G23" s="165" t="s">
        <v>0</v>
      </c>
      <c r="H23" s="209"/>
      <c r="I23" s="30">
        <v>2</v>
      </c>
      <c r="J23" s="165"/>
      <c r="K23" s="165"/>
      <c r="L23" s="29"/>
      <c r="M23" s="30">
        <v>3</v>
      </c>
      <c r="N23" s="29" t="s">
        <v>451</v>
      </c>
      <c r="O23" s="196" t="s">
        <v>1</v>
      </c>
      <c r="P23" s="194" t="str">
        <f>A$22</f>
        <v>biophys1f17ex</v>
      </c>
      <c r="Q23" s="202" t="str">
        <f>B$22</f>
        <v>Biofizika I.</v>
      </c>
      <c r="R23" s="196"/>
      <c r="S23" s="109"/>
      <c r="T23" s="111"/>
      <c r="U23" s="195"/>
      <c r="V23" s="109"/>
      <c r="W23" s="111"/>
      <c r="X23" s="117" t="s">
        <v>246</v>
      </c>
      <c r="Y23" s="117" t="s">
        <v>151</v>
      </c>
      <c r="Z23" s="117" t="s">
        <v>175</v>
      </c>
    </row>
    <row r="24" spans="1:26" s="5" customFormat="1" ht="13.5" thickBot="1" x14ac:dyDescent="0.25">
      <c r="A24" s="117" t="s">
        <v>327</v>
      </c>
      <c r="B24" s="17" t="s">
        <v>28</v>
      </c>
      <c r="C24" s="28"/>
      <c r="D24" s="165"/>
      <c r="E24" s="165"/>
      <c r="F24" s="165"/>
      <c r="G24" s="165" t="s">
        <v>0</v>
      </c>
      <c r="H24" s="209" t="s">
        <v>30</v>
      </c>
      <c r="I24" s="30"/>
      <c r="J24" s="165"/>
      <c r="K24" s="165">
        <v>3</v>
      </c>
      <c r="L24" s="29"/>
      <c r="M24" s="30">
        <v>6</v>
      </c>
      <c r="N24" s="29" t="s">
        <v>452</v>
      </c>
      <c r="O24" s="196"/>
      <c r="P24" s="194"/>
      <c r="Q24" s="202"/>
      <c r="R24" s="196"/>
      <c r="S24" s="109"/>
      <c r="T24" s="111"/>
      <c r="U24" s="195"/>
      <c r="V24" s="109"/>
      <c r="W24" s="111"/>
      <c r="X24" s="117" t="s">
        <v>278</v>
      </c>
      <c r="Y24" s="117" t="s">
        <v>176</v>
      </c>
      <c r="Z24" s="117" t="s">
        <v>177</v>
      </c>
    </row>
    <row r="25" spans="1:26" s="5" customFormat="1" ht="13.5" thickBot="1" x14ac:dyDescent="0.25">
      <c r="A25" s="117" t="s">
        <v>328</v>
      </c>
      <c r="B25" s="17" t="s">
        <v>29</v>
      </c>
      <c r="C25" s="28"/>
      <c r="D25" s="165"/>
      <c r="E25" s="165"/>
      <c r="F25" s="165"/>
      <c r="G25" s="165"/>
      <c r="H25" s="209" t="s">
        <v>0</v>
      </c>
      <c r="I25" s="30">
        <v>2</v>
      </c>
      <c r="J25" s="165"/>
      <c r="K25" s="165"/>
      <c r="L25" s="29"/>
      <c r="M25" s="30">
        <v>2</v>
      </c>
      <c r="N25" s="29" t="s">
        <v>451</v>
      </c>
      <c r="O25" s="196" t="s">
        <v>1</v>
      </c>
      <c r="P25" s="194" t="str">
        <f>A$23</f>
        <v>biophys2f17ex</v>
      </c>
      <c r="Q25" s="202" t="str">
        <f>B$23</f>
        <v>Biofizika II.</v>
      </c>
      <c r="R25" s="196"/>
      <c r="S25" s="109"/>
      <c r="T25" s="111"/>
      <c r="U25" s="195"/>
      <c r="V25" s="109"/>
      <c r="W25" s="111"/>
      <c r="X25" s="117" t="s">
        <v>98</v>
      </c>
      <c r="Y25" s="117" t="s">
        <v>505</v>
      </c>
      <c r="Z25" s="117" t="s">
        <v>178</v>
      </c>
    </row>
    <row r="26" spans="1:26" s="4" customFormat="1" x14ac:dyDescent="0.2">
      <c r="A26" s="3"/>
      <c r="B26" s="186" t="s">
        <v>447</v>
      </c>
      <c r="C26" s="32">
        <f t="shared" ref="C26:H26" si="0">SUMIF(C17:C25,"=x",$I17:$I25)+SUMIF(C17:C25,"=x",$J17:$J25)+SUMIF(C17:C25,"=x",$K17:$K25)</f>
        <v>0</v>
      </c>
      <c r="D26" s="32">
        <f t="shared" si="0"/>
        <v>0</v>
      </c>
      <c r="E26" s="32">
        <f t="shared" si="0"/>
        <v>4</v>
      </c>
      <c r="F26" s="32">
        <f t="shared" si="0"/>
        <v>6</v>
      </c>
      <c r="G26" s="32">
        <f t="shared" si="0"/>
        <v>7</v>
      </c>
      <c r="H26" s="32">
        <f t="shared" si="0"/>
        <v>2</v>
      </c>
      <c r="I26" s="248">
        <f>SUM(C26:H26)</f>
        <v>19</v>
      </c>
      <c r="J26" s="248"/>
      <c r="K26" s="248"/>
      <c r="L26" s="248"/>
      <c r="M26" s="210"/>
      <c r="N26" s="175"/>
      <c r="O26" s="156"/>
      <c r="P26" s="106"/>
      <c r="Q26" s="106"/>
      <c r="R26" s="156"/>
      <c r="S26" s="106"/>
      <c r="T26" s="106"/>
      <c r="U26" s="156"/>
      <c r="V26" s="106"/>
      <c r="W26" s="106"/>
      <c r="X26" s="118"/>
      <c r="Y26" s="118"/>
      <c r="Z26" s="118"/>
    </row>
    <row r="27" spans="1:26" s="7" customFormat="1" x14ac:dyDescent="0.2">
      <c r="A27" s="6"/>
      <c r="B27" s="187" t="s">
        <v>448</v>
      </c>
      <c r="C27" s="34">
        <f t="shared" ref="C27:H27" si="1">SUMIF(C17:C25,"=x",$M17:$M25)</f>
        <v>0</v>
      </c>
      <c r="D27" s="34">
        <f t="shared" si="1"/>
        <v>0</v>
      </c>
      <c r="E27" s="34">
        <f t="shared" si="1"/>
        <v>5</v>
      </c>
      <c r="F27" s="34">
        <f t="shared" si="1"/>
        <v>8</v>
      </c>
      <c r="G27" s="34">
        <f t="shared" si="1"/>
        <v>11</v>
      </c>
      <c r="H27" s="34">
        <f t="shared" si="1"/>
        <v>2</v>
      </c>
      <c r="I27" s="249">
        <f>SUM(C27:H27)</f>
        <v>26</v>
      </c>
      <c r="J27" s="249"/>
      <c r="K27" s="249"/>
      <c r="L27" s="249"/>
      <c r="M27" s="191"/>
      <c r="N27" s="35"/>
      <c r="O27" s="153"/>
      <c r="P27" s="102"/>
      <c r="Q27" s="102"/>
      <c r="R27" s="153"/>
      <c r="S27" s="102"/>
      <c r="T27" s="102"/>
      <c r="U27" s="153"/>
      <c r="V27" s="102"/>
      <c r="W27" s="102"/>
      <c r="X27" s="102"/>
      <c r="Y27" s="102"/>
      <c r="Z27" s="102"/>
    </row>
    <row r="28" spans="1:26" x14ac:dyDescent="0.2">
      <c r="A28" s="37"/>
      <c r="B28" s="188" t="s">
        <v>466</v>
      </c>
      <c r="C28" s="185">
        <f t="shared" ref="C28:H28" si="2">SUMPRODUCT(--(C17:C25="x"),--($N17:$N25="K"))</f>
        <v>0</v>
      </c>
      <c r="D28" s="185">
        <f t="shared" si="2"/>
        <v>0</v>
      </c>
      <c r="E28" s="185">
        <f t="shared" si="2"/>
        <v>2</v>
      </c>
      <c r="F28" s="185">
        <f t="shared" si="2"/>
        <v>3</v>
      </c>
      <c r="G28" s="185">
        <f t="shared" si="2"/>
        <v>2</v>
      </c>
      <c r="H28" s="185">
        <f t="shared" si="2"/>
        <v>1</v>
      </c>
      <c r="I28" s="247">
        <f>SUM(C28:H28)</f>
        <v>8</v>
      </c>
      <c r="J28" s="247"/>
      <c r="K28" s="247"/>
      <c r="L28" s="247"/>
      <c r="M28" s="37"/>
      <c r="N28" s="11"/>
      <c r="O28" s="158"/>
      <c r="P28" s="108"/>
      <c r="Q28" s="108"/>
      <c r="R28" s="158"/>
      <c r="S28" s="108"/>
      <c r="T28" s="108"/>
      <c r="U28" s="158"/>
      <c r="V28" s="108"/>
      <c r="W28" s="108"/>
    </row>
    <row r="29" spans="1:26" ht="67.5" customHeight="1" x14ac:dyDescent="0.2">
      <c r="A29" s="269" t="s">
        <v>492</v>
      </c>
      <c r="B29" s="26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26" x14ac:dyDescent="0.2">
      <c r="C30" s="36"/>
      <c r="D30" s="36"/>
      <c r="E30" s="36"/>
      <c r="F30" s="36"/>
      <c r="G30" s="36"/>
      <c r="H30" s="36"/>
      <c r="M30" s="37"/>
      <c r="N30" s="11"/>
    </row>
    <row r="31" spans="1:26" s="5" customFormat="1" ht="13.5" thickBot="1" x14ac:dyDescent="0.25">
      <c r="A31" s="25"/>
      <c r="B31" s="25" t="s">
        <v>71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9"/>
      <c r="N31" s="163"/>
      <c r="O31" s="149"/>
      <c r="P31" s="81"/>
      <c r="Q31" s="81"/>
      <c r="R31" s="149"/>
      <c r="S31" s="81"/>
      <c r="T31" s="81"/>
      <c r="U31" s="149"/>
      <c r="V31" s="81"/>
      <c r="W31" s="81"/>
      <c r="X31" s="81"/>
      <c r="Y31" s="81"/>
      <c r="Z31" s="81"/>
    </row>
    <row r="32" spans="1:26" s="5" customFormat="1" ht="13.5" thickBot="1" x14ac:dyDescent="0.25">
      <c r="A32" s="117"/>
      <c r="B32" s="31" t="s">
        <v>70</v>
      </c>
      <c r="C32" s="30"/>
      <c r="D32" s="165"/>
      <c r="E32" s="165"/>
      <c r="F32" s="165"/>
      <c r="G32" s="165"/>
      <c r="H32" s="29" t="s">
        <v>0</v>
      </c>
      <c r="I32" s="30">
        <v>2</v>
      </c>
      <c r="J32" s="165"/>
      <c r="K32" s="165"/>
      <c r="L32" s="29"/>
      <c r="M32" s="55">
        <v>3</v>
      </c>
      <c r="N32" s="29"/>
      <c r="O32" s="27"/>
      <c r="P32" s="130"/>
      <c r="Q32" s="86"/>
      <c r="R32" s="27"/>
      <c r="S32" s="85"/>
      <c r="T32" s="86"/>
      <c r="U32" s="27"/>
      <c r="V32" s="85"/>
      <c r="W32" s="86"/>
      <c r="X32" s="117"/>
      <c r="Y32" s="117"/>
      <c r="Z32" s="117"/>
    </row>
    <row r="33" spans="1:26" s="5" customFormat="1" ht="13.5" thickBot="1" x14ac:dyDescent="0.25">
      <c r="A33" s="117"/>
      <c r="B33" s="31" t="s">
        <v>70</v>
      </c>
      <c r="C33" s="30"/>
      <c r="D33" s="165"/>
      <c r="E33" s="165"/>
      <c r="F33" s="165"/>
      <c r="G33" s="165"/>
      <c r="H33" s="29" t="s">
        <v>0</v>
      </c>
      <c r="I33" s="30">
        <v>2</v>
      </c>
      <c r="J33" s="165"/>
      <c r="K33" s="165"/>
      <c r="L33" s="29"/>
      <c r="M33" s="55">
        <v>3</v>
      </c>
      <c r="N33" s="29"/>
      <c r="O33" s="27"/>
      <c r="P33" s="130"/>
      <c r="Q33" s="86"/>
      <c r="R33" s="27"/>
      <c r="S33" s="85"/>
      <c r="T33" s="86"/>
      <c r="U33" s="27"/>
      <c r="V33" s="85"/>
      <c r="W33" s="86"/>
      <c r="X33" s="117"/>
      <c r="Y33" s="117"/>
      <c r="Z33" s="117"/>
    </row>
    <row r="34" spans="1:26" s="5" customFormat="1" ht="13.5" thickBot="1" x14ac:dyDescent="0.25">
      <c r="A34" s="117"/>
      <c r="B34" s="31" t="s">
        <v>70</v>
      </c>
      <c r="C34" s="30"/>
      <c r="D34" s="165"/>
      <c r="E34" s="165"/>
      <c r="F34" s="165"/>
      <c r="G34" s="165"/>
      <c r="H34" s="29" t="s">
        <v>0</v>
      </c>
      <c r="I34" s="30">
        <v>2</v>
      </c>
      <c r="J34" s="165"/>
      <c r="K34" s="165"/>
      <c r="L34" s="29"/>
      <c r="M34" s="55">
        <v>3</v>
      </c>
      <c r="N34" s="29"/>
      <c r="O34" s="27"/>
      <c r="P34" s="130"/>
      <c r="Q34" s="86"/>
      <c r="R34" s="27"/>
      <c r="S34" s="85"/>
      <c r="T34" s="86"/>
      <c r="U34" s="27"/>
      <c r="V34" s="85"/>
      <c r="W34" s="86"/>
      <c r="X34" s="117"/>
      <c r="Y34" s="117"/>
      <c r="Z34" s="117"/>
    </row>
    <row r="35" spans="1:26" s="4" customFormat="1" x14ac:dyDescent="0.2">
      <c r="A35" s="3"/>
      <c r="B35" s="186" t="s">
        <v>447</v>
      </c>
      <c r="C35" s="32">
        <f t="shared" ref="C35:H35" si="3">SUMIF(C32:C34,"=x",$I32:$I34)+SUMIF(C32:C34,"=x",$J32:$J34)+SUMIF(C32:C34,"=x",$K32:$K34)</f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6</v>
      </c>
      <c r="I35" s="248">
        <f>SUM(C35:H35)</f>
        <v>6</v>
      </c>
      <c r="J35" s="248"/>
      <c r="K35" s="248"/>
      <c r="L35" s="248"/>
      <c r="M35" s="190"/>
      <c r="N35" s="190"/>
      <c r="O35" s="33"/>
      <c r="P35" s="101"/>
      <c r="Q35" s="101"/>
      <c r="R35" s="33"/>
      <c r="S35" s="101"/>
      <c r="T35" s="101"/>
      <c r="U35" s="33"/>
      <c r="V35" s="101"/>
      <c r="W35" s="101"/>
      <c r="X35" s="118"/>
      <c r="Y35" s="118"/>
      <c r="Z35" s="118"/>
    </row>
    <row r="36" spans="1:26" s="7" customFormat="1" x14ac:dyDescent="0.2">
      <c r="A36" s="6"/>
      <c r="B36" s="187" t="s">
        <v>448</v>
      </c>
      <c r="C36" s="34">
        <f t="shared" ref="C36:H36" si="4">SUMIF(C32:C34,"=x",$M32:$M34)</f>
        <v>0</v>
      </c>
      <c r="D36" s="34">
        <f t="shared" si="4"/>
        <v>0</v>
      </c>
      <c r="E36" s="34">
        <f t="shared" si="4"/>
        <v>0</v>
      </c>
      <c r="F36" s="34">
        <f t="shared" si="4"/>
        <v>0</v>
      </c>
      <c r="G36" s="34">
        <f t="shared" si="4"/>
        <v>0</v>
      </c>
      <c r="H36" s="34">
        <f t="shared" si="4"/>
        <v>9</v>
      </c>
      <c r="I36" s="249">
        <f>SUM(C36:H36)</f>
        <v>9</v>
      </c>
      <c r="J36" s="249"/>
      <c r="K36" s="249"/>
      <c r="L36" s="249"/>
      <c r="M36" s="191"/>
      <c r="N36" s="191"/>
      <c r="O36" s="153"/>
      <c r="P36" s="102"/>
      <c r="Q36" s="102"/>
      <c r="R36" s="153"/>
      <c r="S36" s="102"/>
      <c r="T36" s="102"/>
      <c r="U36" s="153"/>
      <c r="V36" s="102"/>
      <c r="W36" s="102"/>
      <c r="X36" s="102"/>
      <c r="Y36" s="102"/>
      <c r="Z36" s="102"/>
    </row>
    <row r="37" spans="1:26" s="7" customFormat="1" x14ac:dyDescent="0.2">
      <c r="A37" s="6"/>
      <c r="B37" s="188" t="s">
        <v>466</v>
      </c>
      <c r="C37" s="185">
        <f t="shared" ref="C37:H37" si="5">SUMPRODUCT(--(C32:C34="x"),--($N32:$N34="K"))</f>
        <v>0</v>
      </c>
      <c r="D37" s="185">
        <f t="shared" si="5"/>
        <v>0</v>
      </c>
      <c r="E37" s="185">
        <f t="shared" si="5"/>
        <v>0</v>
      </c>
      <c r="F37" s="185">
        <f t="shared" si="5"/>
        <v>0</v>
      </c>
      <c r="G37" s="185">
        <f t="shared" si="5"/>
        <v>0</v>
      </c>
      <c r="H37" s="185">
        <f t="shared" si="5"/>
        <v>0</v>
      </c>
      <c r="I37" s="247">
        <f>SUM(C37:H37)</f>
        <v>0</v>
      </c>
      <c r="J37" s="247"/>
      <c r="K37" s="247"/>
      <c r="L37" s="247"/>
      <c r="M37" s="192"/>
      <c r="N37" s="192"/>
      <c r="O37" s="153"/>
      <c r="P37" s="102"/>
      <c r="Q37" s="102"/>
      <c r="R37" s="153"/>
      <c r="S37" s="102"/>
      <c r="T37" s="102"/>
      <c r="U37" s="153"/>
      <c r="V37" s="102"/>
      <c r="W37" s="102"/>
      <c r="X37" s="102"/>
      <c r="Y37" s="102"/>
      <c r="Z37" s="102"/>
    </row>
    <row r="38" spans="1:26" s="7" customFormat="1" x14ac:dyDescent="0.2">
      <c r="A38" s="6"/>
      <c r="B38" s="6"/>
      <c r="C38" s="34"/>
      <c r="D38" s="34"/>
      <c r="E38" s="34"/>
      <c r="F38" s="34"/>
      <c r="G38" s="34"/>
      <c r="H38" s="34"/>
      <c r="I38" s="176"/>
      <c r="J38" s="176"/>
      <c r="K38" s="176"/>
      <c r="L38" s="176"/>
      <c r="M38" s="177"/>
      <c r="N38" s="35"/>
      <c r="O38" s="153"/>
      <c r="P38" s="102"/>
      <c r="Q38" s="102"/>
      <c r="R38" s="153"/>
      <c r="S38" s="102"/>
      <c r="T38" s="102"/>
      <c r="U38" s="153"/>
      <c r="V38" s="102"/>
      <c r="W38" s="102"/>
      <c r="X38" s="102"/>
      <c r="Y38" s="102"/>
      <c r="Z38" s="102"/>
    </row>
    <row r="39" spans="1:26" s="5" customFormat="1" x14ac:dyDescent="0.2">
      <c r="A39" s="2"/>
      <c r="B39" s="2" t="s">
        <v>76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9"/>
      <c r="N39" s="163"/>
      <c r="O39" s="149"/>
      <c r="P39" s="81"/>
      <c r="Q39" s="81"/>
      <c r="R39" s="149"/>
      <c r="S39" s="81"/>
      <c r="T39" s="81"/>
      <c r="U39" s="149"/>
      <c r="V39" s="81"/>
      <c r="W39" s="81"/>
      <c r="X39" s="81"/>
      <c r="Y39" s="81"/>
      <c r="Z39" s="81"/>
    </row>
    <row r="40" spans="1:26" s="4" customFormat="1" x14ac:dyDescent="0.2">
      <c r="A40" s="3"/>
      <c r="B40" s="186" t="s">
        <v>447</v>
      </c>
      <c r="C40" s="32">
        <f t="shared" ref="C40:H42" si="6">C12+C26+C35</f>
        <v>24</v>
      </c>
      <c r="D40" s="32">
        <f t="shared" si="6"/>
        <v>25</v>
      </c>
      <c r="E40" s="32">
        <f t="shared" si="6"/>
        <v>24</v>
      </c>
      <c r="F40" s="32">
        <f t="shared" si="6"/>
        <v>22</v>
      </c>
      <c r="G40" s="32">
        <f t="shared" si="6"/>
        <v>20</v>
      </c>
      <c r="H40" s="32">
        <f t="shared" si="6"/>
        <v>14</v>
      </c>
      <c r="I40" s="268">
        <f>SUM(C40:H40)</f>
        <v>129</v>
      </c>
      <c r="J40" s="268"/>
      <c r="K40" s="268"/>
      <c r="L40" s="268"/>
      <c r="M40" s="193"/>
      <c r="N40" s="193"/>
      <c r="O40" s="156"/>
      <c r="P40" s="106"/>
      <c r="Q40" s="106"/>
      <c r="R40" s="156"/>
      <c r="S40" s="106"/>
      <c r="T40" s="106"/>
      <c r="U40" s="156"/>
      <c r="V40" s="106"/>
      <c r="W40" s="106"/>
      <c r="X40" s="127"/>
      <c r="Y40" s="127"/>
      <c r="Z40" s="127"/>
    </row>
    <row r="41" spans="1:26" s="7" customFormat="1" x14ac:dyDescent="0.2">
      <c r="A41" s="6"/>
      <c r="B41" s="187" t="s">
        <v>448</v>
      </c>
      <c r="C41" s="34">
        <f t="shared" si="6"/>
        <v>30</v>
      </c>
      <c r="D41" s="34">
        <f t="shared" si="6"/>
        <v>30</v>
      </c>
      <c r="E41" s="34">
        <f t="shared" si="6"/>
        <v>32</v>
      </c>
      <c r="F41" s="34">
        <f t="shared" si="6"/>
        <v>30</v>
      </c>
      <c r="G41" s="34">
        <f t="shared" si="6"/>
        <v>29</v>
      </c>
      <c r="H41" s="34">
        <f t="shared" si="6"/>
        <v>29</v>
      </c>
      <c r="I41" s="249">
        <f>SUM(C41:H41)</f>
        <v>180</v>
      </c>
      <c r="J41" s="249"/>
      <c r="K41" s="249"/>
      <c r="L41" s="249"/>
      <c r="M41" s="191"/>
      <c r="N41" s="191"/>
      <c r="O41" s="157"/>
      <c r="P41" s="107"/>
      <c r="Q41" s="107"/>
      <c r="R41" s="157"/>
      <c r="S41" s="107"/>
      <c r="T41" s="107"/>
      <c r="U41" s="157"/>
      <c r="V41" s="107"/>
      <c r="W41" s="107"/>
      <c r="X41" s="128"/>
      <c r="Y41" s="128"/>
      <c r="Z41" s="128"/>
    </row>
    <row r="42" spans="1:26" x14ac:dyDescent="0.2">
      <c r="A42" s="37"/>
      <c r="B42" s="188" t="s">
        <v>466</v>
      </c>
      <c r="C42" s="240">
        <f t="shared" si="6"/>
        <v>4</v>
      </c>
      <c r="D42" s="240">
        <f t="shared" si="6"/>
        <v>5</v>
      </c>
      <c r="E42" s="240">
        <f t="shared" si="6"/>
        <v>6</v>
      </c>
      <c r="F42" s="240">
        <f t="shared" si="6"/>
        <v>5</v>
      </c>
      <c r="G42" s="240">
        <f t="shared" si="6"/>
        <v>4</v>
      </c>
      <c r="H42" s="240">
        <f t="shared" si="6"/>
        <v>2</v>
      </c>
      <c r="I42" s="247">
        <f>SUM(C42:H42)</f>
        <v>26</v>
      </c>
      <c r="J42" s="247"/>
      <c r="K42" s="247"/>
      <c r="L42" s="247"/>
      <c r="M42" s="192"/>
      <c r="N42" s="192"/>
      <c r="O42" s="158"/>
      <c r="P42" s="108"/>
      <c r="Q42" s="108"/>
      <c r="R42" s="158"/>
      <c r="S42" s="108"/>
      <c r="T42" s="108"/>
      <c r="U42" s="158"/>
      <c r="V42" s="108"/>
      <c r="W42" s="108"/>
      <c r="X42" s="129"/>
      <c r="Y42" s="129"/>
      <c r="Z42" s="129"/>
    </row>
  </sheetData>
  <mergeCells count="26">
    <mergeCell ref="A1:B1"/>
    <mergeCell ref="A2:A3"/>
    <mergeCell ref="B2:B3"/>
    <mergeCell ref="C2:H2"/>
    <mergeCell ref="I2:L2"/>
    <mergeCell ref="Z2:Z3"/>
    <mergeCell ref="U2:W3"/>
    <mergeCell ref="X2:X3"/>
    <mergeCell ref="Y2:Y3"/>
    <mergeCell ref="I12:L12"/>
    <mergeCell ref="I13:L13"/>
    <mergeCell ref="I14:L14"/>
    <mergeCell ref="N2:N3"/>
    <mergeCell ref="O2:Q3"/>
    <mergeCell ref="R2:T3"/>
    <mergeCell ref="M2:M3"/>
    <mergeCell ref="I42:L42"/>
    <mergeCell ref="I26:L26"/>
    <mergeCell ref="I27:L27"/>
    <mergeCell ref="I28:L28"/>
    <mergeCell ref="A29:B29"/>
    <mergeCell ref="I35:L35"/>
    <mergeCell ref="I36:L36"/>
    <mergeCell ref="I37:L37"/>
    <mergeCell ref="I40:L40"/>
    <mergeCell ref="I41:L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3" width="3.42578125" style="11" customWidth="1"/>
    <col min="14" max="14" width="3.42578125" style="37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7" ht="16.5" thickBot="1" x14ac:dyDescent="0.25">
      <c r="A1" s="250" t="s">
        <v>74</v>
      </c>
      <c r="B1" s="250"/>
      <c r="W1" s="80" t="s">
        <v>504</v>
      </c>
      <c r="X1" s="80" t="s">
        <v>275</v>
      </c>
      <c r="Y1" s="80" t="s">
        <v>179</v>
      </c>
    </row>
    <row r="2" spans="1:27" s="5" customFormat="1" ht="12.75" customHeigh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7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7" s="5" customFormat="1" ht="13.5" thickBot="1" x14ac:dyDescent="0.25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1"/>
    </row>
    <row r="5" spans="1:27" s="5" customFormat="1" ht="13.5" thickBot="1" x14ac:dyDescent="0.25">
      <c r="A5" s="26"/>
      <c r="B5" s="216" t="str">
        <f>törzsanyag!B5</f>
        <v>Kritériumtárgyak és szintfelmérők</v>
      </c>
      <c r="C5" s="28"/>
      <c r="D5" s="165"/>
      <c r="E5" s="165"/>
      <c r="F5" s="165"/>
      <c r="G5" s="165"/>
      <c r="H5" s="209"/>
      <c r="I5" s="30"/>
      <c r="J5" s="165"/>
      <c r="K5" s="209"/>
      <c r="L5" s="29"/>
      <c r="M5" s="30">
        <v>0</v>
      </c>
      <c r="N5" s="29"/>
      <c r="O5" s="149"/>
      <c r="P5" s="81"/>
      <c r="Q5" s="81"/>
      <c r="R5" s="149"/>
      <c r="S5" s="81"/>
      <c r="T5" s="81"/>
      <c r="U5" s="149"/>
      <c r="V5" s="81"/>
      <c r="W5" s="82"/>
      <c r="X5" s="16"/>
      <c r="Y5" s="16"/>
      <c r="Z5" s="16"/>
      <c r="AA5" s="21"/>
    </row>
    <row r="6" spans="1:27" s="5" customFormat="1" ht="13.5" thickBot="1" x14ac:dyDescent="0.25">
      <c r="A6" s="26"/>
      <c r="B6" s="216" t="str">
        <f>törzsanyag!B9</f>
        <v>Matematika törzsanyag</v>
      </c>
      <c r="C6" s="28"/>
      <c r="D6" s="165"/>
      <c r="E6" s="165"/>
      <c r="F6" s="165"/>
      <c r="G6" s="165"/>
      <c r="H6" s="209"/>
      <c r="I6" s="30"/>
      <c r="J6" s="165"/>
      <c r="K6" s="209"/>
      <c r="L6" s="29"/>
      <c r="M6" s="30">
        <f>törzsanyag!I25</f>
        <v>25</v>
      </c>
      <c r="N6" s="29"/>
      <c r="O6" s="149"/>
      <c r="P6" s="81"/>
      <c r="Q6" s="81"/>
      <c r="R6" s="149"/>
      <c r="S6" s="81"/>
      <c r="T6" s="81"/>
      <c r="U6" s="149"/>
      <c r="V6" s="81"/>
      <c r="W6" s="82"/>
      <c r="X6" s="16"/>
      <c r="Y6" s="16"/>
      <c r="Z6" s="16"/>
      <c r="AA6" s="21"/>
    </row>
    <row r="7" spans="1:27" s="5" customFormat="1" ht="13.5" thickBot="1" x14ac:dyDescent="0.25">
      <c r="A7" s="26"/>
      <c r="B7" s="216" t="str">
        <f>törzsanyag!B28</f>
        <v>Numerikus matematika, informatika, elektronika</v>
      </c>
      <c r="C7" s="28"/>
      <c r="D7" s="165"/>
      <c r="E7" s="165"/>
      <c r="F7" s="165"/>
      <c r="G7" s="165"/>
      <c r="H7" s="209"/>
      <c r="I7" s="30"/>
      <c r="J7" s="165"/>
      <c r="K7" s="209"/>
      <c r="L7" s="29"/>
      <c r="M7" s="30">
        <f>törzsanyag!I35</f>
        <v>19</v>
      </c>
      <c r="N7" s="29"/>
      <c r="O7" s="149"/>
      <c r="P7" s="81"/>
      <c r="Q7" s="81"/>
      <c r="R7" s="149"/>
      <c r="S7" s="81"/>
      <c r="T7" s="81"/>
      <c r="U7" s="149"/>
      <c r="V7" s="81"/>
      <c r="W7" s="82"/>
      <c r="X7" s="16"/>
      <c r="Y7" s="16"/>
      <c r="Z7" s="16"/>
      <c r="AA7" s="21"/>
    </row>
    <row r="8" spans="1:27" s="5" customFormat="1" ht="13.5" thickBot="1" x14ac:dyDescent="0.25">
      <c r="A8" s="26"/>
      <c r="B8" s="216" t="str">
        <f>törzsanyag!B38</f>
        <v>Fizika törzsanyag</v>
      </c>
      <c r="C8" s="28"/>
      <c r="D8" s="165"/>
      <c r="E8" s="165"/>
      <c r="F8" s="165"/>
      <c r="G8" s="165"/>
      <c r="H8" s="209"/>
      <c r="I8" s="30"/>
      <c r="J8" s="165"/>
      <c r="K8" s="209"/>
      <c r="L8" s="29"/>
      <c r="M8" s="30">
        <f>törzsanyag!I66</f>
        <v>44</v>
      </c>
      <c r="N8" s="29"/>
      <c r="O8" s="149"/>
      <c r="P8" s="81"/>
      <c r="Q8" s="81"/>
      <c r="R8" s="149"/>
      <c r="S8" s="81"/>
      <c r="T8" s="81"/>
      <c r="U8" s="149"/>
      <c r="V8" s="81"/>
      <c r="W8" s="82"/>
      <c r="X8" s="16"/>
      <c r="Y8" s="16"/>
      <c r="Z8" s="16"/>
      <c r="AA8" s="21"/>
    </row>
    <row r="9" spans="1:27" s="5" customFormat="1" ht="13.5" thickBot="1" x14ac:dyDescent="0.25">
      <c r="A9" s="26"/>
      <c r="B9" s="216" t="str">
        <f>törzsanyag!B69</f>
        <v>Fizika laboratórium</v>
      </c>
      <c r="C9" s="28"/>
      <c r="D9" s="165"/>
      <c r="E9" s="165"/>
      <c r="F9" s="165"/>
      <c r="G9" s="165"/>
      <c r="H9" s="209"/>
      <c r="I9" s="30"/>
      <c r="J9" s="165"/>
      <c r="K9" s="209"/>
      <c r="L9" s="29"/>
      <c r="M9" s="30">
        <f>törzsanyag!I74</f>
        <v>15</v>
      </c>
      <c r="N9" s="29"/>
      <c r="O9" s="149"/>
      <c r="P9" s="81"/>
      <c r="Q9" s="81"/>
      <c r="R9" s="149"/>
      <c r="S9" s="81"/>
      <c r="T9" s="81"/>
      <c r="U9" s="149"/>
      <c r="V9" s="81"/>
      <c r="W9" s="82"/>
      <c r="X9" s="16"/>
      <c r="Y9" s="16"/>
      <c r="Z9" s="16"/>
      <c r="AA9" s="21"/>
    </row>
    <row r="10" spans="1:27" s="5" customFormat="1" ht="13.5" thickBot="1" x14ac:dyDescent="0.25">
      <c r="A10" s="26"/>
      <c r="B10" s="216" t="str">
        <f>törzsanyag!B77</f>
        <v>Elméleti Fizika A</v>
      </c>
      <c r="C10" s="28"/>
      <c r="D10" s="165"/>
      <c r="E10" s="165"/>
      <c r="F10" s="165"/>
      <c r="G10" s="165"/>
      <c r="H10" s="209"/>
      <c r="I10" s="30"/>
      <c r="J10" s="165"/>
      <c r="K10" s="209"/>
      <c r="L10" s="29"/>
      <c r="M10" s="30">
        <f>törzsanyag!I87</f>
        <v>32</v>
      </c>
      <c r="N10" s="29"/>
      <c r="O10" s="149"/>
      <c r="P10" s="81"/>
      <c r="Q10" s="81"/>
      <c r="R10" s="149"/>
      <c r="S10" s="81"/>
      <c r="T10" s="81"/>
      <c r="U10" s="149"/>
      <c r="V10" s="81"/>
      <c r="W10" s="82"/>
      <c r="X10" s="16"/>
      <c r="Y10" s="16"/>
      <c r="Z10" s="16"/>
      <c r="AA10" s="21"/>
    </row>
    <row r="11" spans="1:27" s="5" customFormat="1" ht="13.5" thickBot="1" x14ac:dyDescent="0.25">
      <c r="A11" s="26"/>
      <c r="B11" s="216" t="str">
        <f>törzsanyag!B103</f>
        <v>Szakdolgozat</v>
      </c>
      <c r="C11" s="28"/>
      <c r="D11" s="165"/>
      <c r="E11" s="165"/>
      <c r="F11" s="165"/>
      <c r="G11" s="165"/>
      <c r="H11" s="209"/>
      <c r="I11" s="30"/>
      <c r="J11" s="165"/>
      <c r="K11" s="209"/>
      <c r="L11" s="29"/>
      <c r="M11" s="30">
        <f>törzsanyag!I106</f>
        <v>10</v>
      </c>
      <c r="N11" s="29"/>
      <c r="O11" s="149"/>
      <c r="P11" s="81"/>
      <c r="Q11" s="81"/>
      <c r="R11" s="149"/>
      <c r="S11" s="81"/>
      <c r="T11" s="81"/>
      <c r="U11" s="149"/>
      <c r="V11" s="81"/>
      <c r="W11" s="82"/>
      <c r="X11" s="16"/>
      <c r="Y11" s="16"/>
      <c r="Z11" s="16"/>
      <c r="AA11" s="21"/>
    </row>
    <row r="12" spans="1:27" s="5" customFormat="1" x14ac:dyDescent="0.2">
      <c r="A12" s="26"/>
      <c r="B12" s="215" t="s">
        <v>447</v>
      </c>
      <c r="C12" s="32">
        <f>törzsanyag!C24+törzsanyag!C34+törzsanyag!C65+törzsanyag!C73+törzsanyag!C86+törzsanyag!C105</f>
        <v>24</v>
      </c>
      <c r="D12" s="32">
        <f>törzsanyag!D24+törzsanyag!D34+törzsanyag!D65+törzsanyag!D73+törzsanyag!D86+törzsanyag!D105</f>
        <v>25</v>
      </c>
      <c r="E12" s="32">
        <f>törzsanyag!E24+törzsanyag!E34+törzsanyag!E65+törzsanyag!E73+törzsanyag!E86+törzsanyag!E105</f>
        <v>20</v>
      </c>
      <c r="F12" s="32">
        <f>törzsanyag!F24+törzsanyag!F34+törzsanyag!F65+törzsanyag!F73+törzsanyag!F86+törzsanyag!F105</f>
        <v>16</v>
      </c>
      <c r="G12" s="32">
        <f>törzsanyag!G24+törzsanyag!G34+törzsanyag!G65+törzsanyag!G73+törzsanyag!G86+törzsanyag!G105</f>
        <v>13</v>
      </c>
      <c r="H12" s="32">
        <f>törzsanyag!H24+törzsanyag!H34+törzsanyag!H65+törzsanyag!H73+törzsanyag!H86+törzsanyag!H105</f>
        <v>6</v>
      </c>
      <c r="I12" s="267">
        <f>SUM(C12:H12)</f>
        <v>104</v>
      </c>
      <c r="J12" s="267"/>
      <c r="K12" s="267"/>
      <c r="L12" s="267"/>
      <c r="M12" s="23"/>
      <c r="N12" s="23"/>
      <c r="O12" s="149"/>
      <c r="P12" s="81"/>
      <c r="Q12" s="81"/>
      <c r="R12" s="149"/>
      <c r="S12" s="81"/>
      <c r="T12" s="81"/>
      <c r="U12" s="149"/>
      <c r="V12" s="81"/>
      <c r="W12" s="82"/>
      <c r="X12" s="16"/>
      <c r="Y12" s="16"/>
      <c r="Z12" s="16"/>
      <c r="AA12" s="21"/>
    </row>
    <row r="13" spans="1:27" s="5" customFormat="1" x14ac:dyDescent="0.2">
      <c r="A13" s="26"/>
      <c r="B13" s="187" t="s">
        <v>448</v>
      </c>
      <c r="C13" s="34">
        <f>törzsanyag!C25+törzsanyag!C35+törzsanyag!C66+törzsanyag!C74+törzsanyag!C87+törzsanyag!C106</f>
        <v>30</v>
      </c>
      <c r="D13" s="34">
        <f>törzsanyag!D25+törzsanyag!D35+törzsanyag!D66+törzsanyag!D74+törzsanyag!D87+törzsanyag!D106</f>
        <v>30</v>
      </c>
      <c r="E13" s="34">
        <f>törzsanyag!E25+törzsanyag!E35+törzsanyag!E66+törzsanyag!E74+törzsanyag!E87+törzsanyag!E106</f>
        <v>27</v>
      </c>
      <c r="F13" s="34">
        <f>törzsanyag!F25+törzsanyag!F35+törzsanyag!F66+törzsanyag!F74+törzsanyag!F87+törzsanyag!F106</f>
        <v>22</v>
      </c>
      <c r="G13" s="34">
        <f>törzsanyag!G25+törzsanyag!G35+törzsanyag!G66+törzsanyag!G74+törzsanyag!G87+törzsanyag!G106</f>
        <v>18</v>
      </c>
      <c r="H13" s="34">
        <f>törzsanyag!H25+törzsanyag!H35+törzsanyag!H66+törzsanyag!H74+törzsanyag!H87+törzsanyag!H106</f>
        <v>18</v>
      </c>
      <c r="I13" s="249">
        <f>SUM(C13:H13)</f>
        <v>145</v>
      </c>
      <c r="J13" s="249"/>
      <c r="K13" s="249"/>
      <c r="L13" s="249"/>
      <c r="M13" s="23"/>
      <c r="N13" s="23"/>
      <c r="O13" s="149"/>
      <c r="P13" s="81"/>
      <c r="Q13" s="81"/>
      <c r="R13" s="149"/>
      <c r="S13" s="81"/>
      <c r="T13" s="81"/>
      <c r="U13" s="149"/>
      <c r="V13" s="81"/>
      <c r="W13" s="82"/>
      <c r="X13" s="16"/>
      <c r="Y13" s="16"/>
      <c r="Z13" s="16"/>
      <c r="AA13" s="21"/>
    </row>
    <row r="14" spans="1:27" s="5" customFormat="1" x14ac:dyDescent="0.2">
      <c r="A14" s="26"/>
      <c r="B14" s="188" t="s">
        <v>466</v>
      </c>
      <c r="C14" s="185">
        <f>törzsanyag!C26+törzsanyag!C36+törzsanyag!C67+törzsanyag!C75+törzsanyag!C88+törzsanyag!C107</f>
        <v>4</v>
      </c>
      <c r="D14" s="185">
        <f>törzsanyag!D26+törzsanyag!D36+törzsanyag!D67+törzsanyag!D75+törzsanyag!D88+törzsanyag!D107</f>
        <v>5</v>
      </c>
      <c r="E14" s="185">
        <f>törzsanyag!E26+törzsanyag!E36+törzsanyag!E67+törzsanyag!E75+törzsanyag!E88+törzsanyag!E107</f>
        <v>4</v>
      </c>
      <c r="F14" s="185">
        <f>törzsanyag!F26+törzsanyag!F36+törzsanyag!F67+törzsanyag!F75+törzsanyag!F88+törzsanyag!F107</f>
        <v>2</v>
      </c>
      <c r="G14" s="185">
        <f>törzsanyag!G26+törzsanyag!G36+törzsanyag!G67+törzsanyag!G75+törzsanyag!G88+törzsanyag!G107</f>
        <v>2</v>
      </c>
      <c r="H14" s="185">
        <f>törzsanyag!H26+törzsanyag!H36+törzsanyag!H67+törzsanyag!H75+törzsanyag!H88+törzsanyag!H107</f>
        <v>1</v>
      </c>
      <c r="I14" s="247">
        <f>SUM(C14:H14)</f>
        <v>18</v>
      </c>
      <c r="J14" s="247"/>
      <c r="K14" s="247"/>
      <c r="L14" s="247"/>
      <c r="M14" s="23"/>
      <c r="N14" s="23"/>
      <c r="O14" s="149"/>
      <c r="P14" s="81"/>
      <c r="Q14" s="81"/>
      <c r="R14" s="149"/>
      <c r="S14" s="81"/>
      <c r="T14" s="81"/>
      <c r="U14" s="149"/>
      <c r="V14" s="81"/>
      <c r="W14" s="82"/>
      <c r="X14" s="16"/>
      <c r="Y14" s="16"/>
      <c r="Z14" s="16"/>
      <c r="AA14" s="21"/>
    </row>
    <row r="15" spans="1:27" s="5" customFormat="1" x14ac:dyDescent="0.2">
      <c r="A15" s="26"/>
      <c r="C15" s="163"/>
      <c r="D15" s="163"/>
      <c r="E15" s="163"/>
      <c r="F15" s="163"/>
      <c r="G15" s="163"/>
      <c r="H15" s="23"/>
      <c r="I15" s="23"/>
      <c r="J15" s="23"/>
      <c r="K15" s="23"/>
      <c r="L15" s="23"/>
      <c r="M15" s="23"/>
      <c r="N15" s="23"/>
      <c r="O15" s="149"/>
      <c r="P15" s="81"/>
      <c r="Q15" s="81"/>
      <c r="R15" s="149"/>
      <c r="S15" s="81"/>
      <c r="T15" s="81"/>
      <c r="U15" s="149"/>
      <c r="V15" s="81"/>
      <c r="W15" s="82"/>
      <c r="X15" s="16"/>
      <c r="Y15" s="16"/>
      <c r="Z15" s="16"/>
      <c r="AA15" s="21"/>
    </row>
    <row r="16" spans="1:27" s="5" customFormat="1" ht="13.5" thickBot="1" x14ac:dyDescent="0.25">
      <c r="A16" s="25"/>
      <c r="B16" s="25" t="s">
        <v>74</v>
      </c>
      <c r="C16" s="163"/>
      <c r="D16" s="163"/>
      <c r="E16" s="163"/>
      <c r="F16" s="163"/>
      <c r="G16" s="163"/>
      <c r="H16" s="163"/>
      <c r="I16" s="168"/>
      <c r="J16" s="168"/>
      <c r="K16" s="168"/>
      <c r="L16" s="168"/>
      <c r="M16" s="208"/>
      <c r="N16" s="163"/>
      <c r="O16" s="151"/>
      <c r="P16" s="90"/>
      <c r="Q16" s="90"/>
      <c r="R16" s="151"/>
      <c r="S16" s="90"/>
      <c r="T16" s="90"/>
      <c r="U16" s="151"/>
      <c r="V16" s="90"/>
      <c r="W16" s="90"/>
      <c r="X16" s="81" t="s">
        <v>275</v>
      </c>
      <c r="Y16" s="81" t="s">
        <v>179</v>
      </c>
      <c r="Z16" s="81"/>
    </row>
    <row r="17" spans="1:26" s="5" customFormat="1" ht="13.5" thickBot="1" x14ac:dyDescent="0.25">
      <c r="A17" s="117" t="s">
        <v>341</v>
      </c>
      <c r="B17" s="17" t="s">
        <v>75</v>
      </c>
      <c r="C17" s="28"/>
      <c r="D17" s="165"/>
      <c r="E17" s="165"/>
      <c r="F17" s="165" t="s">
        <v>0</v>
      </c>
      <c r="G17" s="165"/>
      <c r="H17" s="209"/>
      <c r="I17" s="30"/>
      <c r="J17" s="165">
        <v>2</v>
      </c>
      <c r="K17" s="165"/>
      <c r="L17" s="29"/>
      <c r="M17" s="30">
        <v>4</v>
      </c>
      <c r="N17" s="29" t="s">
        <v>452</v>
      </c>
      <c r="O17" s="195" t="s">
        <v>443</v>
      </c>
      <c r="P17" s="112" t="str">
        <f>törzsanyag!A$32</f>
        <v>progalapf17va</v>
      </c>
      <c r="Q17" s="111" t="str">
        <f>törzsanyag!B$32</f>
        <v>Programozási alapismeretek</v>
      </c>
      <c r="R17" s="195"/>
      <c r="S17" s="109"/>
      <c r="T17" s="111"/>
      <c r="U17" s="195"/>
      <c r="V17" s="109"/>
      <c r="W17" s="111"/>
      <c r="X17" s="117" t="s">
        <v>275</v>
      </c>
      <c r="Y17" s="117" t="s">
        <v>179</v>
      </c>
      <c r="Z17" s="117" t="s">
        <v>180</v>
      </c>
    </row>
    <row r="18" spans="1:26" s="5" customFormat="1" x14ac:dyDescent="0.2">
      <c r="A18" s="141" t="s">
        <v>332</v>
      </c>
      <c r="B18" s="138" t="s">
        <v>343</v>
      </c>
      <c r="C18" s="41"/>
      <c r="D18" s="170"/>
      <c r="E18" s="170"/>
      <c r="F18" s="170" t="s">
        <v>502</v>
      </c>
      <c r="G18" s="170"/>
      <c r="H18" s="42"/>
      <c r="I18" s="41">
        <v>1</v>
      </c>
      <c r="J18" s="170"/>
      <c r="K18" s="211"/>
      <c r="L18" s="211"/>
      <c r="M18" s="41">
        <v>2</v>
      </c>
      <c r="N18" s="42" t="s">
        <v>451</v>
      </c>
      <c r="O18" s="154" t="s">
        <v>1</v>
      </c>
      <c r="P18" s="147" t="str">
        <f>A$19</f>
        <v>kutinff17ga</v>
      </c>
      <c r="Q18" s="160" t="str">
        <f>B$19</f>
        <v>A kutatómunka információs eszközei</v>
      </c>
      <c r="R18" s="205"/>
      <c r="S18" s="114"/>
      <c r="T18" s="145"/>
      <c r="U18" s="207"/>
      <c r="V18" s="114"/>
      <c r="W18" s="145"/>
      <c r="X18" s="124" t="s">
        <v>275</v>
      </c>
      <c r="Y18" s="124" t="s">
        <v>179</v>
      </c>
      <c r="Z18" s="124" t="s">
        <v>181</v>
      </c>
    </row>
    <row r="19" spans="1:26" s="5" customFormat="1" ht="13.5" thickBot="1" x14ac:dyDescent="0.25">
      <c r="A19" s="142" t="s">
        <v>333</v>
      </c>
      <c r="B19" s="140" t="s">
        <v>343</v>
      </c>
      <c r="C19" s="46"/>
      <c r="D19" s="172"/>
      <c r="E19" s="172"/>
      <c r="F19" s="172" t="s">
        <v>502</v>
      </c>
      <c r="G19" s="172"/>
      <c r="H19" s="47"/>
      <c r="I19" s="46"/>
      <c r="J19" s="172">
        <v>2</v>
      </c>
      <c r="K19" s="212"/>
      <c r="L19" s="212"/>
      <c r="M19" s="46">
        <v>2</v>
      </c>
      <c r="N19" s="47" t="s">
        <v>452</v>
      </c>
      <c r="O19" s="74" t="s">
        <v>443</v>
      </c>
      <c r="P19" s="146" t="str">
        <f>törzsanyag!A$30</f>
        <v>szamalapf17va</v>
      </c>
      <c r="Q19" s="104" t="str">
        <f>törzsanyag!B$30</f>
        <v>Számítógépes alapismeretek</v>
      </c>
      <c r="R19" s="206"/>
      <c r="S19" s="115"/>
      <c r="T19" s="104"/>
      <c r="U19" s="206"/>
      <c r="V19" s="115"/>
      <c r="W19" s="104"/>
      <c r="X19" s="139" t="s">
        <v>275</v>
      </c>
      <c r="Y19" s="139" t="s">
        <v>179</v>
      </c>
      <c r="Z19" s="139" t="s">
        <v>181</v>
      </c>
    </row>
    <row r="20" spans="1:26" s="5" customFormat="1" ht="13.5" thickBot="1" x14ac:dyDescent="0.25">
      <c r="A20" s="141" t="s">
        <v>334</v>
      </c>
      <c r="B20" s="138" t="s">
        <v>14</v>
      </c>
      <c r="C20" s="41"/>
      <c r="D20" s="170"/>
      <c r="E20" s="170"/>
      <c r="F20" s="170"/>
      <c r="G20" s="170" t="s">
        <v>0</v>
      </c>
      <c r="H20" s="42"/>
      <c r="I20" s="41">
        <v>3</v>
      </c>
      <c r="J20" s="170"/>
      <c r="K20" s="211"/>
      <c r="L20" s="211"/>
      <c r="M20" s="41">
        <v>3</v>
      </c>
      <c r="N20" s="42" t="s">
        <v>451</v>
      </c>
      <c r="O20" s="154" t="s">
        <v>1</v>
      </c>
      <c r="P20" s="147" t="str">
        <f>A$21</f>
        <v>jelfeldf17ga</v>
      </c>
      <c r="Q20" s="160" t="str">
        <f>B$21</f>
        <v>Jelfeldolgozás</v>
      </c>
      <c r="R20" s="205"/>
      <c r="S20" s="114"/>
      <c r="T20" s="145"/>
      <c r="U20" s="207"/>
      <c r="V20" s="114"/>
      <c r="W20" s="145"/>
      <c r="X20" s="124" t="s">
        <v>94</v>
      </c>
      <c r="Y20" s="124" t="s">
        <v>113</v>
      </c>
      <c r="Z20" s="124" t="s">
        <v>182</v>
      </c>
    </row>
    <row r="21" spans="1:26" s="5" customFormat="1" ht="13.5" thickBot="1" x14ac:dyDescent="0.25">
      <c r="A21" s="142" t="s">
        <v>335</v>
      </c>
      <c r="B21" s="140" t="s">
        <v>14</v>
      </c>
      <c r="C21" s="46"/>
      <c r="D21" s="172"/>
      <c r="E21" s="172"/>
      <c r="F21" s="172"/>
      <c r="G21" s="172" t="s">
        <v>0</v>
      </c>
      <c r="H21" s="47"/>
      <c r="I21" s="46"/>
      <c r="J21" s="172">
        <v>2</v>
      </c>
      <c r="K21" s="212"/>
      <c r="L21" s="212"/>
      <c r="M21" s="46">
        <v>2</v>
      </c>
      <c r="N21" s="47" t="s">
        <v>452</v>
      </c>
      <c r="O21" s="74" t="s">
        <v>443</v>
      </c>
      <c r="P21" s="112" t="str">
        <f>törzsanyag!A$13</f>
        <v>kalkfm17ga</v>
      </c>
      <c r="Q21" s="104" t="str">
        <f>törzsanyag!B$13</f>
        <v>Kalkulus</v>
      </c>
      <c r="R21" s="206" t="s">
        <v>443</v>
      </c>
      <c r="S21" s="115" t="str">
        <f>törzsanyag!A$29</f>
        <v>elektrof17ea</v>
      </c>
      <c r="T21" s="104" t="str">
        <f>törzsanyag!B$29</f>
        <v>Elektronika és méréstechnika</v>
      </c>
      <c r="U21" s="206"/>
      <c r="V21" s="115"/>
      <c r="W21" s="104"/>
      <c r="X21" s="139" t="s">
        <v>94</v>
      </c>
      <c r="Y21" s="139" t="s">
        <v>113</v>
      </c>
      <c r="Z21" s="139" t="s">
        <v>182</v>
      </c>
    </row>
    <row r="22" spans="1:26" s="5" customFormat="1" ht="13.5" thickBot="1" x14ac:dyDescent="0.25">
      <c r="A22" s="117" t="s">
        <v>342</v>
      </c>
      <c r="B22" s="17" t="s">
        <v>52</v>
      </c>
      <c r="C22" s="28"/>
      <c r="D22" s="165"/>
      <c r="E22" s="165"/>
      <c r="F22" s="165"/>
      <c r="G22" s="165" t="s">
        <v>0</v>
      </c>
      <c r="H22" s="209"/>
      <c r="I22" s="30"/>
      <c r="J22" s="165"/>
      <c r="K22" s="165">
        <v>3</v>
      </c>
      <c r="L22" s="29"/>
      <c r="M22" s="30">
        <v>4</v>
      </c>
      <c r="N22" s="29" t="s">
        <v>452</v>
      </c>
      <c r="O22" s="195" t="s">
        <v>443</v>
      </c>
      <c r="P22" s="112" t="str">
        <f>törzsanyag!A$70</f>
        <v>fizlab1f17la</v>
      </c>
      <c r="Q22" s="111" t="str">
        <f>törzsanyag!B$70</f>
        <v>Fizika laboratórium 1</v>
      </c>
      <c r="R22" s="195" t="s">
        <v>443</v>
      </c>
      <c r="S22" s="109" t="str">
        <f>törzsanyag!A$32</f>
        <v>progalapf17va</v>
      </c>
      <c r="T22" s="111" t="str">
        <f>törzsanyag!B$32</f>
        <v>Programozási alapismeretek</v>
      </c>
      <c r="U22" s="195"/>
      <c r="V22" s="109"/>
      <c r="W22" s="111"/>
      <c r="X22" s="117" t="s">
        <v>279</v>
      </c>
      <c r="Y22" s="117" t="s">
        <v>183</v>
      </c>
      <c r="Z22" s="117" t="s">
        <v>184</v>
      </c>
    </row>
    <row r="23" spans="1:26" s="5" customFormat="1" ht="13.5" thickBot="1" x14ac:dyDescent="0.25">
      <c r="A23" s="117" t="s">
        <v>336</v>
      </c>
      <c r="B23" s="17" t="s">
        <v>22</v>
      </c>
      <c r="C23" s="28"/>
      <c r="D23" s="165"/>
      <c r="E23" s="165"/>
      <c r="F23" s="165"/>
      <c r="G23" s="165"/>
      <c r="H23" s="209" t="s">
        <v>0</v>
      </c>
      <c r="I23" s="30">
        <v>1</v>
      </c>
      <c r="J23" s="165"/>
      <c r="K23" s="165"/>
      <c r="L23" s="29"/>
      <c r="M23" s="30">
        <v>2</v>
      </c>
      <c r="N23" s="29" t="s">
        <v>451</v>
      </c>
      <c r="O23" s="195" t="s">
        <v>443</v>
      </c>
      <c r="P23" s="112" t="str">
        <f>törzsanyag!A$30</f>
        <v>szamalapf17va</v>
      </c>
      <c r="Q23" s="111" t="str">
        <f>törzsanyag!B$30</f>
        <v>Számítógépes alapismeretek</v>
      </c>
      <c r="R23" s="195"/>
      <c r="S23" s="109"/>
      <c r="T23" s="111"/>
      <c r="U23" s="195"/>
      <c r="V23" s="109"/>
      <c r="W23" s="111"/>
      <c r="X23" s="117" t="s">
        <v>275</v>
      </c>
      <c r="Y23" s="117" t="s">
        <v>179</v>
      </c>
      <c r="Z23" s="117" t="s">
        <v>185</v>
      </c>
    </row>
    <row r="24" spans="1:26" s="5" customFormat="1" ht="13.5" thickBot="1" x14ac:dyDescent="0.25">
      <c r="A24" s="117" t="s">
        <v>337</v>
      </c>
      <c r="B24" s="17" t="s">
        <v>23</v>
      </c>
      <c r="C24" s="28"/>
      <c r="D24" s="165"/>
      <c r="E24" s="165"/>
      <c r="F24" s="165"/>
      <c r="G24" s="165"/>
      <c r="H24" s="209" t="s">
        <v>0</v>
      </c>
      <c r="I24" s="30">
        <v>2</v>
      </c>
      <c r="J24" s="165"/>
      <c r="K24" s="165"/>
      <c r="L24" s="29"/>
      <c r="M24" s="30">
        <v>3</v>
      </c>
      <c r="N24" s="29" t="s">
        <v>451</v>
      </c>
      <c r="O24" s="195" t="s">
        <v>443</v>
      </c>
      <c r="P24" s="110" t="str">
        <f>törzsanyag!A$23</f>
        <v>valszamf17ga</v>
      </c>
      <c r="Q24" s="111" t="str">
        <f>törzsanyag!B$23</f>
        <v>Valószínűségszámítás és statisztika a fizikában</v>
      </c>
      <c r="R24" s="195"/>
      <c r="S24" s="109"/>
      <c r="T24" s="111"/>
      <c r="U24" s="195"/>
      <c r="V24" s="109"/>
      <c r="W24" s="111"/>
      <c r="X24" s="117" t="s">
        <v>280</v>
      </c>
      <c r="Y24" s="117" t="s">
        <v>186</v>
      </c>
      <c r="Z24" s="117" t="s">
        <v>187</v>
      </c>
    </row>
    <row r="25" spans="1:26" s="5" customFormat="1" ht="13.5" thickBot="1" x14ac:dyDescent="0.25">
      <c r="A25" s="117" t="s">
        <v>338</v>
      </c>
      <c r="B25" s="17" t="s">
        <v>344</v>
      </c>
      <c r="C25" s="28"/>
      <c r="D25" s="165"/>
      <c r="E25" s="165"/>
      <c r="F25" s="165"/>
      <c r="G25" s="165"/>
      <c r="H25" s="209" t="s">
        <v>0</v>
      </c>
      <c r="I25" s="30"/>
      <c r="J25" s="165"/>
      <c r="K25" s="165">
        <v>2</v>
      </c>
      <c r="L25" s="29"/>
      <c r="M25" s="30">
        <v>4</v>
      </c>
      <c r="N25" s="29" t="s">
        <v>452</v>
      </c>
      <c r="O25" s="195" t="s">
        <v>443</v>
      </c>
      <c r="P25" s="112" t="str">
        <f>törzsanyag!A$33</f>
        <v>fiznum2f17va</v>
      </c>
      <c r="Q25" s="111" t="str">
        <f>törzsanyag!B$33</f>
        <v>A fizika numerikus módszerei II.</v>
      </c>
      <c r="R25" s="195"/>
      <c r="S25" s="109"/>
      <c r="T25" s="111"/>
      <c r="U25" s="195"/>
      <c r="V25" s="109"/>
      <c r="W25" s="111"/>
      <c r="X25" s="117" t="s">
        <v>250</v>
      </c>
      <c r="Y25" s="117" t="s">
        <v>116</v>
      </c>
      <c r="Z25" s="117" t="s">
        <v>188</v>
      </c>
    </row>
    <row r="26" spans="1:26" s="5" customFormat="1" x14ac:dyDescent="0.2">
      <c r="A26" s="141" t="s">
        <v>339</v>
      </c>
      <c r="B26" s="138" t="s">
        <v>24</v>
      </c>
      <c r="C26" s="41"/>
      <c r="D26" s="170"/>
      <c r="E26" s="170"/>
      <c r="F26" s="170"/>
      <c r="G26" s="170"/>
      <c r="H26" s="42" t="s">
        <v>0</v>
      </c>
      <c r="I26" s="41">
        <v>2</v>
      </c>
      <c r="J26" s="170"/>
      <c r="K26" s="211"/>
      <c r="L26" s="211"/>
      <c r="M26" s="41">
        <v>2</v>
      </c>
      <c r="N26" s="42" t="s">
        <v>451</v>
      </c>
      <c r="O26" s="154" t="s">
        <v>1</v>
      </c>
      <c r="P26" s="147" t="str">
        <f>A$27</f>
        <v>mikrokontf17la</v>
      </c>
      <c r="Q26" s="160" t="str">
        <f>B$27</f>
        <v>Mikrokontrollerek és alkalmazásaik</v>
      </c>
      <c r="R26" s="205"/>
      <c r="S26" s="114"/>
      <c r="T26" s="145"/>
      <c r="U26" s="207"/>
      <c r="V26" s="114"/>
      <c r="W26" s="145"/>
      <c r="X26" s="124" t="s">
        <v>281</v>
      </c>
      <c r="Y26" s="124" t="s">
        <v>189</v>
      </c>
      <c r="Z26" s="124" t="s">
        <v>345</v>
      </c>
    </row>
    <row r="27" spans="1:26" s="5" customFormat="1" ht="13.5" thickBot="1" x14ac:dyDescent="0.25">
      <c r="A27" s="142" t="s">
        <v>340</v>
      </c>
      <c r="B27" s="140" t="s">
        <v>24</v>
      </c>
      <c r="C27" s="46"/>
      <c r="D27" s="172"/>
      <c r="E27" s="172"/>
      <c r="F27" s="172"/>
      <c r="G27" s="172"/>
      <c r="H27" s="47" t="s">
        <v>0</v>
      </c>
      <c r="I27" s="46"/>
      <c r="J27" s="172"/>
      <c r="K27" s="212">
        <v>2</v>
      </c>
      <c r="L27" s="212"/>
      <c r="M27" s="46">
        <v>2</v>
      </c>
      <c r="N27" s="47" t="s">
        <v>452</v>
      </c>
      <c r="O27" s="74" t="s">
        <v>443</v>
      </c>
      <c r="P27" s="146" t="str">
        <f>A$22</f>
        <v>digitmerf17la</v>
      </c>
      <c r="Q27" s="104" t="str">
        <f>B$22</f>
        <v>Digitális méréstechnika</v>
      </c>
      <c r="R27" s="206"/>
      <c r="S27" s="115"/>
      <c r="T27" s="104"/>
      <c r="U27" s="206"/>
      <c r="V27" s="115"/>
      <c r="W27" s="104"/>
      <c r="X27" s="139" t="s">
        <v>281</v>
      </c>
      <c r="Y27" s="139" t="s">
        <v>189</v>
      </c>
      <c r="Z27" s="139" t="s">
        <v>345</v>
      </c>
    </row>
    <row r="28" spans="1:26" s="4" customFormat="1" x14ac:dyDescent="0.2">
      <c r="A28" s="3"/>
      <c r="B28" s="186" t="s">
        <v>447</v>
      </c>
      <c r="C28" s="32">
        <f t="shared" ref="C28:H28" si="0">SUMIF(C17:C27,"=x",$I17:$I27)+SUMIF(C17:C27,"=x",$J17:$J27)+SUMIF(C17:C27,"=x",$K17:$K27)</f>
        <v>0</v>
      </c>
      <c r="D28" s="32">
        <f t="shared" si="0"/>
        <v>0</v>
      </c>
      <c r="E28" s="32">
        <f t="shared" si="0"/>
        <v>0</v>
      </c>
      <c r="F28" s="32">
        <f t="shared" si="0"/>
        <v>2</v>
      </c>
      <c r="G28" s="32">
        <f t="shared" si="0"/>
        <v>8</v>
      </c>
      <c r="H28" s="32">
        <f t="shared" si="0"/>
        <v>9</v>
      </c>
      <c r="I28" s="248">
        <f>SUM(C28:H28)</f>
        <v>19</v>
      </c>
      <c r="J28" s="248"/>
      <c r="K28" s="248"/>
      <c r="L28" s="248"/>
      <c r="M28" s="210"/>
      <c r="N28" s="175"/>
      <c r="O28" s="156"/>
      <c r="P28" s="106"/>
      <c r="Q28" s="106"/>
      <c r="R28" s="156"/>
      <c r="S28" s="106"/>
      <c r="T28" s="106"/>
      <c r="U28" s="156"/>
      <c r="V28" s="106"/>
      <c r="W28" s="106"/>
      <c r="X28" s="118"/>
      <c r="Y28" s="118"/>
      <c r="Z28" s="118"/>
    </row>
    <row r="29" spans="1:26" s="7" customFormat="1" x14ac:dyDescent="0.2">
      <c r="A29" s="6"/>
      <c r="B29" s="187" t="s">
        <v>448</v>
      </c>
      <c r="C29" s="34">
        <f t="shared" ref="C29:H29" si="1">SUMIF(C17:C27,"=x",$M17:$M27)</f>
        <v>0</v>
      </c>
      <c r="D29" s="34">
        <f t="shared" si="1"/>
        <v>0</v>
      </c>
      <c r="E29" s="34">
        <f t="shared" si="1"/>
        <v>0</v>
      </c>
      <c r="F29" s="34">
        <f t="shared" si="1"/>
        <v>4</v>
      </c>
      <c r="G29" s="34">
        <f t="shared" si="1"/>
        <v>9</v>
      </c>
      <c r="H29" s="34">
        <f t="shared" si="1"/>
        <v>13</v>
      </c>
      <c r="I29" s="249">
        <f>SUM(C29:H29)</f>
        <v>26</v>
      </c>
      <c r="J29" s="249"/>
      <c r="K29" s="249"/>
      <c r="L29" s="249"/>
      <c r="M29" s="191"/>
      <c r="N29" s="35"/>
      <c r="O29" s="153"/>
      <c r="P29" s="102"/>
      <c r="Q29" s="102"/>
      <c r="R29" s="153"/>
      <c r="S29" s="102"/>
      <c r="T29" s="102"/>
      <c r="U29" s="153"/>
      <c r="V29" s="102"/>
      <c r="W29" s="102"/>
      <c r="X29" s="102"/>
      <c r="Y29" s="102"/>
      <c r="Z29" s="102"/>
    </row>
    <row r="30" spans="1:26" x14ac:dyDescent="0.2">
      <c r="A30" s="37"/>
      <c r="B30" s="188" t="s">
        <v>466</v>
      </c>
      <c r="C30" s="185">
        <f t="shared" ref="C30:H30" si="2">SUMPRODUCT(--(C17:C27="x"),--($N17:$N27="K"))</f>
        <v>0</v>
      </c>
      <c r="D30" s="185">
        <f t="shared" si="2"/>
        <v>0</v>
      </c>
      <c r="E30" s="185">
        <f t="shared" si="2"/>
        <v>0</v>
      </c>
      <c r="F30" s="185">
        <f t="shared" si="2"/>
        <v>0</v>
      </c>
      <c r="G30" s="185">
        <f t="shared" si="2"/>
        <v>1</v>
      </c>
      <c r="H30" s="185">
        <f t="shared" si="2"/>
        <v>3</v>
      </c>
      <c r="I30" s="247">
        <f>SUM(C30:H30)</f>
        <v>4</v>
      </c>
      <c r="J30" s="247"/>
      <c r="K30" s="247"/>
      <c r="L30" s="247"/>
      <c r="M30" s="37"/>
      <c r="N30" s="11"/>
      <c r="O30" s="158"/>
      <c r="P30" s="108"/>
      <c r="Q30" s="108"/>
      <c r="R30" s="158"/>
      <c r="S30" s="108"/>
      <c r="T30" s="108"/>
      <c r="U30" s="158"/>
      <c r="V30" s="108"/>
      <c r="W30" s="108"/>
    </row>
    <row r="31" spans="1:26" ht="63.75" customHeight="1" x14ac:dyDescent="0.2">
      <c r="A31" s="251" t="s">
        <v>324</v>
      </c>
      <c r="B31" s="25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26" ht="51" customHeight="1" x14ac:dyDescent="0.2">
      <c r="A32" s="251" t="s">
        <v>503</v>
      </c>
      <c r="B32" s="251"/>
      <c r="C32" s="36"/>
      <c r="D32" s="246"/>
      <c r="E32" s="36"/>
      <c r="F32" s="36"/>
      <c r="G32" s="36"/>
      <c r="H32" s="36"/>
      <c r="M32" s="37"/>
      <c r="N32" s="11"/>
    </row>
    <row r="33" spans="1:26" x14ac:dyDescent="0.2">
      <c r="M33" s="37"/>
      <c r="N33" s="11"/>
    </row>
    <row r="34" spans="1:26" s="5" customFormat="1" ht="13.5" thickBot="1" x14ac:dyDescent="0.25">
      <c r="A34" s="25"/>
      <c r="B34" s="25" t="s">
        <v>71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9"/>
      <c r="N34" s="163"/>
      <c r="O34" s="149"/>
      <c r="P34" s="81"/>
      <c r="Q34" s="81"/>
      <c r="R34" s="149"/>
      <c r="S34" s="81"/>
      <c r="T34" s="81"/>
      <c r="U34" s="149"/>
      <c r="V34" s="81"/>
      <c r="W34" s="81"/>
      <c r="X34" s="81"/>
      <c r="Y34" s="81"/>
      <c r="Z34" s="81"/>
    </row>
    <row r="35" spans="1:26" s="5" customFormat="1" ht="13.5" thickBot="1" x14ac:dyDescent="0.25">
      <c r="A35" s="117"/>
      <c r="B35" s="31" t="s">
        <v>70</v>
      </c>
      <c r="C35" s="30"/>
      <c r="D35" s="165"/>
      <c r="E35" s="165" t="s">
        <v>0</v>
      </c>
      <c r="F35" s="165"/>
      <c r="G35" s="165"/>
      <c r="H35" s="29"/>
      <c r="I35" s="30">
        <v>2</v>
      </c>
      <c r="J35" s="165"/>
      <c r="K35" s="165"/>
      <c r="L35" s="29"/>
      <c r="M35" s="55">
        <v>3</v>
      </c>
      <c r="N35" s="29"/>
      <c r="O35" s="27"/>
      <c r="P35" s="130"/>
      <c r="Q35" s="86"/>
      <c r="R35" s="27"/>
      <c r="S35" s="85"/>
      <c r="T35" s="86"/>
      <c r="U35" s="27"/>
      <c r="V35" s="85"/>
      <c r="W35" s="86"/>
      <c r="X35" s="117"/>
      <c r="Y35" s="117"/>
      <c r="Z35" s="117"/>
    </row>
    <row r="36" spans="1:26" s="5" customFormat="1" ht="13.5" thickBot="1" x14ac:dyDescent="0.25">
      <c r="A36" s="117"/>
      <c r="B36" s="31" t="s">
        <v>70</v>
      </c>
      <c r="C36" s="30"/>
      <c r="D36" s="165"/>
      <c r="E36" s="165"/>
      <c r="F36" s="165" t="s">
        <v>0</v>
      </c>
      <c r="G36" s="165"/>
      <c r="H36" s="29"/>
      <c r="I36" s="30">
        <v>2</v>
      </c>
      <c r="J36" s="165"/>
      <c r="K36" s="165"/>
      <c r="L36" s="29"/>
      <c r="M36" s="55">
        <v>3</v>
      </c>
      <c r="N36" s="29"/>
      <c r="O36" s="27"/>
      <c r="P36" s="130"/>
      <c r="Q36" s="86"/>
      <c r="R36" s="27"/>
      <c r="S36" s="85"/>
      <c r="T36" s="86"/>
      <c r="U36" s="27"/>
      <c r="V36" s="85"/>
      <c r="W36" s="86"/>
      <c r="X36" s="117"/>
      <c r="Y36" s="117"/>
      <c r="Z36" s="117"/>
    </row>
    <row r="37" spans="1:26" s="5" customFormat="1" ht="13.5" thickBot="1" x14ac:dyDescent="0.25">
      <c r="A37" s="117"/>
      <c r="B37" s="31" t="s">
        <v>70</v>
      </c>
      <c r="C37" s="30"/>
      <c r="D37" s="165"/>
      <c r="E37" s="165"/>
      <c r="F37" s="165"/>
      <c r="G37" s="165" t="s">
        <v>0</v>
      </c>
      <c r="H37" s="29"/>
      <c r="I37" s="30">
        <v>2</v>
      </c>
      <c r="J37" s="165"/>
      <c r="K37" s="165"/>
      <c r="L37" s="29"/>
      <c r="M37" s="55">
        <v>3</v>
      </c>
      <c r="N37" s="29"/>
      <c r="O37" s="27"/>
      <c r="P37" s="130"/>
      <c r="Q37" s="86"/>
      <c r="R37" s="27"/>
      <c r="S37" s="85"/>
      <c r="T37" s="86"/>
      <c r="U37" s="27"/>
      <c r="V37" s="85"/>
      <c r="W37" s="86"/>
      <c r="X37" s="117"/>
      <c r="Y37" s="117"/>
      <c r="Z37" s="117"/>
    </row>
    <row r="38" spans="1:26" s="4" customFormat="1" x14ac:dyDescent="0.2">
      <c r="A38" s="3"/>
      <c r="B38" s="186" t="s">
        <v>447</v>
      </c>
      <c r="C38" s="32">
        <f t="shared" ref="C38:H38" si="3">SUMIF(C35:C37,"=x",$I35:$I37)+SUMIF(C35:C37,"=x",$J35:$J37)+SUMIF(C35:C37,"=x",$K35:$K37)</f>
        <v>0</v>
      </c>
      <c r="D38" s="32">
        <f t="shared" si="3"/>
        <v>0</v>
      </c>
      <c r="E38" s="32">
        <f t="shared" si="3"/>
        <v>2</v>
      </c>
      <c r="F38" s="32">
        <f t="shared" si="3"/>
        <v>2</v>
      </c>
      <c r="G38" s="32">
        <f t="shared" si="3"/>
        <v>2</v>
      </c>
      <c r="H38" s="32">
        <f t="shared" si="3"/>
        <v>0</v>
      </c>
      <c r="I38" s="248">
        <f>SUM(C38:H38)</f>
        <v>6</v>
      </c>
      <c r="J38" s="248"/>
      <c r="K38" s="248"/>
      <c r="L38" s="248"/>
      <c r="M38" s="190"/>
      <c r="N38" s="190"/>
      <c r="O38" s="33"/>
      <c r="P38" s="101"/>
      <c r="Q38" s="101"/>
      <c r="R38" s="33"/>
      <c r="S38" s="101"/>
      <c r="T38" s="101"/>
      <c r="U38" s="33"/>
      <c r="V38" s="101"/>
      <c r="W38" s="101"/>
      <c r="X38" s="118"/>
      <c r="Y38" s="118"/>
      <c r="Z38" s="118"/>
    </row>
    <row r="39" spans="1:26" s="7" customFormat="1" x14ac:dyDescent="0.2">
      <c r="A39" s="6"/>
      <c r="B39" s="187" t="s">
        <v>448</v>
      </c>
      <c r="C39" s="34">
        <f t="shared" ref="C39:H39" si="4">SUMIF(C35:C37,"=x",$M35:$M37)</f>
        <v>0</v>
      </c>
      <c r="D39" s="34">
        <f t="shared" si="4"/>
        <v>0</v>
      </c>
      <c r="E39" s="34">
        <f t="shared" si="4"/>
        <v>3</v>
      </c>
      <c r="F39" s="34">
        <f t="shared" si="4"/>
        <v>3</v>
      </c>
      <c r="G39" s="34">
        <f t="shared" si="4"/>
        <v>3</v>
      </c>
      <c r="H39" s="34">
        <f t="shared" si="4"/>
        <v>0</v>
      </c>
      <c r="I39" s="249">
        <f>SUM(C39:H39)</f>
        <v>9</v>
      </c>
      <c r="J39" s="249"/>
      <c r="K39" s="249"/>
      <c r="L39" s="249"/>
      <c r="M39" s="191"/>
      <c r="N39" s="191"/>
      <c r="O39" s="153"/>
      <c r="P39" s="102"/>
      <c r="Q39" s="102"/>
      <c r="R39" s="153"/>
      <c r="S39" s="102"/>
      <c r="T39" s="102"/>
      <c r="U39" s="153"/>
      <c r="V39" s="102"/>
      <c r="W39" s="102"/>
      <c r="X39" s="102"/>
      <c r="Y39" s="102"/>
      <c r="Z39" s="102"/>
    </row>
    <row r="40" spans="1:26" s="7" customFormat="1" x14ac:dyDescent="0.2">
      <c r="A40" s="6"/>
      <c r="B40" s="188" t="s">
        <v>466</v>
      </c>
      <c r="C40" s="185">
        <f t="shared" ref="C40:H40" si="5">SUMPRODUCT(--(C35:C37="x"),--($N35:$N37="K"))</f>
        <v>0</v>
      </c>
      <c r="D40" s="185">
        <f t="shared" si="5"/>
        <v>0</v>
      </c>
      <c r="E40" s="185">
        <f t="shared" si="5"/>
        <v>0</v>
      </c>
      <c r="F40" s="185">
        <f t="shared" si="5"/>
        <v>0</v>
      </c>
      <c r="G40" s="185">
        <f t="shared" si="5"/>
        <v>0</v>
      </c>
      <c r="H40" s="185">
        <f t="shared" si="5"/>
        <v>0</v>
      </c>
      <c r="I40" s="247">
        <f>SUM(C40:H40)</f>
        <v>0</v>
      </c>
      <c r="J40" s="247"/>
      <c r="K40" s="247"/>
      <c r="L40" s="247"/>
      <c r="M40" s="192"/>
      <c r="N40" s="192"/>
      <c r="O40" s="153"/>
      <c r="P40" s="102"/>
      <c r="Q40" s="102"/>
      <c r="R40" s="153"/>
      <c r="S40" s="102"/>
      <c r="T40" s="102"/>
      <c r="U40" s="153"/>
      <c r="V40" s="102"/>
      <c r="W40" s="102"/>
      <c r="X40" s="102"/>
      <c r="Y40" s="102"/>
      <c r="Z40" s="102"/>
    </row>
    <row r="41" spans="1:26" s="7" customFormat="1" x14ac:dyDescent="0.2">
      <c r="A41" s="6"/>
      <c r="B41" s="6"/>
      <c r="C41" s="34"/>
      <c r="D41" s="34"/>
      <c r="E41" s="34"/>
      <c r="F41" s="34"/>
      <c r="G41" s="34"/>
      <c r="H41" s="34"/>
      <c r="I41" s="176"/>
      <c r="J41" s="176"/>
      <c r="K41" s="176"/>
      <c r="L41" s="176"/>
      <c r="M41" s="177"/>
      <c r="N41" s="35"/>
      <c r="O41" s="153"/>
      <c r="P41" s="102"/>
      <c r="Q41" s="102"/>
      <c r="R41" s="153"/>
      <c r="S41" s="102"/>
      <c r="T41" s="102"/>
      <c r="U41" s="153"/>
      <c r="V41" s="102"/>
      <c r="W41" s="102"/>
      <c r="X41" s="102"/>
      <c r="Y41" s="102"/>
      <c r="Z41" s="102"/>
    </row>
    <row r="42" spans="1:26" s="5" customFormat="1" x14ac:dyDescent="0.2">
      <c r="A42" s="2"/>
      <c r="B42" s="2" t="s">
        <v>76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9"/>
      <c r="N42" s="163"/>
      <c r="O42" s="149"/>
      <c r="P42" s="81"/>
      <c r="Q42" s="81"/>
      <c r="R42" s="149"/>
      <c r="S42" s="81"/>
      <c r="T42" s="81"/>
      <c r="U42" s="149"/>
      <c r="V42" s="81"/>
      <c r="W42" s="81"/>
      <c r="X42" s="81"/>
      <c r="Y42" s="81"/>
      <c r="Z42" s="81"/>
    </row>
    <row r="43" spans="1:26" s="4" customFormat="1" x14ac:dyDescent="0.2">
      <c r="A43" s="3"/>
      <c r="B43" s="186" t="s">
        <v>447</v>
      </c>
      <c r="C43" s="32">
        <f t="shared" ref="C43:H45" si="6">C12+C28+C38</f>
        <v>24</v>
      </c>
      <c r="D43" s="32">
        <f t="shared" si="6"/>
        <v>25</v>
      </c>
      <c r="E43" s="32">
        <f t="shared" si="6"/>
        <v>22</v>
      </c>
      <c r="F43" s="32">
        <f t="shared" si="6"/>
        <v>20</v>
      </c>
      <c r="G43" s="32">
        <f t="shared" si="6"/>
        <v>23</v>
      </c>
      <c r="H43" s="32">
        <f t="shared" si="6"/>
        <v>15</v>
      </c>
      <c r="I43" s="268">
        <f>SUM(C43:H43)</f>
        <v>129</v>
      </c>
      <c r="J43" s="268"/>
      <c r="K43" s="268"/>
      <c r="L43" s="268"/>
      <c r="M43" s="193"/>
      <c r="N43" s="193"/>
      <c r="O43" s="156"/>
      <c r="P43" s="106"/>
      <c r="Q43" s="106"/>
      <c r="R43" s="156"/>
      <c r="S43" s="106"/>
      <c r="T43" s="106"/>
      <c r="U43" s="156"/>
      <c r="V43" s="106"/>
      <c r="W43" s="106"/>
      <c r="X43" s="127"/>
      <c r="Y43" s="127"/>
      <c r="Z43" s="127"/>
    </row>
    <row r="44" spans="1:26" s="7" customFormat="1" x14ac:dyDescent="0.2">
      <c r="A44" s="6"/>
      <c r="B44" s="187" t="s">
        <v>448</v>
      </c>
      <c r="C44" s="34">
        <f t="shared" si="6"/>
        <v>30</v>
      </c>
      <c r="D44" s="34">
        <f t="shared" si="6"/>
        <v>30</v>
      </c>
      <c r="E44" s="34">
        <f t="shared" si="6"/>
        <v>30</v>
      </c>
      <c r="F44" s="34">
        <f t="shared" si="6"/>
        <v>29</v>
      </c>
      <c r="G44" s="34">
        <f t="shared" si="6"/>
        <v>30</v>
      </c>
      <c r="H44" s="34">
        <f t="shared" si="6"/>
        <v>31</v>
      </c>
      <c r="I44" s="249">
        <f>SUM(C44:H44)</f>
        <v>180</v>
      </c>
      <c r="J44" s="249"/>
      <c r="K44" s="249"/>
      <c r="L44" s="249"/>
      <c r="M44" s="191"/>
      <c r="N44" s="191"/>
      <c r="O44" s="157"/>
      <c r="P44" s="107"/>
      <c r="Q44" s="107"/>
      <c r="R44" s="157"/>
      <c r="S44" s="107"/>
      <c r="T44" s="107"/>
      <c r="U44" s="157"/>
      <c r="V44" s="107"/>
      <c r="W44" s="107"/>
      <c r="X44" s="128"/>
      <c r="Y44" s="128"/>
      <c r="Z44" s="128"/>
    </row>
    <row r="45" spans="1:26" x14ac:dyDescent="0.2">
      <c r="A45" s="37"/>
      <c r="B45" s="188" t="s">
        <v>466</v>
      </c>
      <c r="C45" s="240">
        <f t="shared" si="6"/>
        <v>4</v>
      </c>
      <c r="D45" s="240">
        <f t="shared" si="6"/>
        <v>5</v>
      </c>
      <c r="E45" s="240">
        <f t="shared" si="6"/>
        <v>4</v>
      </c>
      <c r="F45" s="240">
        <f t="shared" si="6"/>
        <v>2</v>
      </c>
      <c r="G45" s="240">
        <f t="shared" si="6"/>
        <v>3</v>
      </c>
      <c r="H45" s="240">
        <f t="shared" si="6"/>
        <v>4</v>
      </c>
      <c r="I45" s="247">
        <f>SUM(C45:H45)</f>
        <v>22</v>
      </c>
      <c r="J45" s="247"/>
      <c r="K45" s="247"/>
      <c r="L45" s="247"/>
      <c r="M45" s="192"/>
      <c r="N45" s="192"/>
      <c r="O45" s="158"/>
      <c r="P45" s="108"/>
      <c r="Q45" s="108"/>
      <c r="R45" s="158"/>
      <c r="S45" s="108"/>
      <c r="T45" s="108"/>
      <c r="U45" s="158"/>
      <c r="V45" s="108"/>
      <c r="W45" s="108"/>
      <c r="X45" s="129"/>
      <c r="Y45" s="129"/>
      <c r="Z45" s="129"/>
    </row>
    <row r="46" spans="1:26" x14ac:dyDescent="0.2">
      <c r="M46" s="37"/>
      <c r="N46" s="11"/>
    </row>
    <row r="47" spans="1:26" x14ac:dyDescent="0.2">
      <c r="M47" s="37"/>
      <c r="N47" s="11"/>
    </row>
    <row r="48" spans="1:26" x14ac:dyDescent="0.2">
      <c r="M48" s="37"/>
      <c r="N48" s="11"/>
    </row>
    <row r="49" spans="13:14" x14ac:dyDescent="0.2">
      <c r="M49" s="37"/>
      <c r="N49" s="11"/>
    </row>
  </sheetData>
  <mergeCells count="27">
    <mergeCell ref="Z2:Z3"/>
    <mergeCell ref="U2:W3"/>
    <mergeCell ref="X2:X3"/>
    <mergeCell ref="Y2:Y3"/>
    <mergeCell ref="R2:T3"/>
    <mergeCell ref="M2:M3"/>
    <mergeCell ref="A1:B1"/>
    <mergeCell ref="A2:A3"/>
    <mergeCell ref="B2:B3"/>
    <mergeCell ref="C2:H2"/>
    <mergeCell ref="I2:L2"/>
    <mergeCell ref="I29:L29"/>
    <mergeCell ref="I12:L12"/>
    <mergeCell ref="I13:L13"/>
    <mergeCell ref="I14:L14"/>
    <mergeCell ref="N2:N3"/>
    <mergeCell ref="O2:Q3"/>
    <mergeCell ref="I30:L30"/>
    <mergeCell ref="A31:B31"/>
    <mergeCell ref="A32:B32"/>
    <mergeCell ref="I44:L44"/>
    <mergeCell ref="I45:L45"/>
    <mergeCell ref="I28:L28"/>
    <mergeCell ref="I38:L38"/>
    <mergeCell ref="I39:L39"/>
    <mergeCell ref="I40:L40"/>
    <mergeCell ref="I43:L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3" width="3.42578125" style="11" customWidth="1"/>
    <col min="14" max="14" width="3.42578125" style="37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7" ht="16.5" thickBot="1" x14ac:dyDescent="0.25">
      <c r="A1" s="250" t="s">
        <v>61</v>
      </c>
      <c r="B1" s="250"/>
      <c r="W1" s="80" t="s">
        <v>504</v>
      </c>
      <c r="X1" s="80" t="s">
        <v>276</v>
      </c>
      <c r="Y1" s="80" t="s">
        <v>198</v>
      </c>
    </row>
    <row r="2" spans="1:27" s="5" customFormat="1" ht="12.75" customHeigh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7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7" s="5" customFormat="1" ht="13.5" thickBot="1" x14ac:dyDescent="0.25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1"/>
    </row>
    <row r="5" spans="1:27" s="5" customFormat="1" ht="13.5" thickBot="1" x14ac:dyDescent="0.25">
      <c r="A5" s="26"/>
      <c r="B5" s="216" t="str">
        <f>törzsanyag!B5</f>
        <v>Kritériumtárgyak és szintfelmérők</v>
      </c>
      <c r="C5" s="28"/>
      <c r="D5" s="165"/>
      <c r="E5" s="165"/>
      <c r="F5" s="165"/>
      <c r="G5" s="165"/>
      <c r="H5" s="209"/>
      <c r="I5" s="30"/>
      <c r="J5" s="165"/>
      <c r="K5" s="209"/>
      <c r="L5" s="29"/>
      <c r="M5" s="30">
        <v>0</v>
      </c>
      <c r="N5" s="29"/>
      <c r="O5" s="149"/>
      <c r="P5" s="81"/>
      <c r="Q5" s="81"/>
      <c r="R5" s="149"/>
      <c r="S5" s="81"/>
      <c r="T5" s="81"/>
      <c r="U5" s="149"/>
      <c r="V5" s="81"/>
      <c r="W5" s="82"/>
      <c r="X5" s="16"/>
      <c r="Y5" s="16"/>
      <c r="Z5" s="16"/>
      <c r="AA5" s="21"/>
    </row>
    <row r="6" spans="1:27" s="5" customFormat="1" ht="13.5" thickBot="1" x14ac:dyDescent="0.25">
      <c r="A6" s="26"/>
      <c r="B6" s="216" t="str">
        <f>törzsanyag!B9</f>
        <v>Matematika törzsanyag</v>
      </c>
      <c r="C6" s="28"/>
      <c r="D6" s="165"/>
      <c r="E6" s="165"/>
      <c r="F6" s="165"/>
      <c r="G6" s="165"/>
      <c r="H6" s="209"/>
      <c r="I6" s="30"/>
      <c r="J6" s="165"/>
      <c r="K6" s="209"/>
      <c r="L6" s="29"/>
      <c r="M6" s="30">
        <f>törzsanyag!I25</f>
        <v>25</v>
      </c>
      <c r="N6" s="29"/>
      <c r="O6" s="149"/>
      <c r="P6" s="81"/>
      <c r="Q6" s="81"/>
      <c r="R6" s="149"/>
      <c r="S6" s="81"/>
      <c r="T6" s="81"/>
      <c r="U6" s="149"/>
      <c r="V6" s="81"/>
      <c r="W6" s="82"/>
      <c r="X6" s="16"/>
      <c r="Y6" s="16"/>
      <c r="Z6" s="16"/>
      <c r="AA6" s="21"/>
    </row>
    <row r="7" spans="1:27" s="5" customFormat="1" ht="13.5" thickBot="1" x14ac:dyDescent="0.25">
      <c r="A7" s="26"/>
      <c r="B7" s="216" t="str">
        <f>törzsanyag!B28</f>
        <v>Numerikus matematika, informatika, elektronika</v>
      </c>
      <c r="C7" s="28"/>
      <c r="D7" s="165"/>
      <c r="E7" s="165"/>
      <c r="F7" s="165"/>
      <c r="G7" s="165"/>
      <c r="H7" s="209"/>
      <c r="I7" s="30"/>
      <c r="J7" s="165"/>
      <c r="K7" s="209"/>
      <c r="L7" s="29"/>
      <c r="M7" s="30">
        <f>törzsanyag!I35</f>
        <v>19</v>
      </c>
      <c r="N7" s="29"/>
      <c r="O7" s="149"/>
      <c r="P7" s="81"/>
      <c r="Q7" s="81"/>
      <c r="R7" s="149"/>
      <c r="S7" s="81"/>
      <c r="T7" s="81"/>
      <c r="U7" s="149"/>
      <c r="V7" s="81"/>
      <c r="W7" s="82"/>
      <c r="X7" s="16"/>
      <c r="Y7" s="16"/>
      <c r="Z7" s="16"/>
      <c r="AA7" s="21"/>
    </row>
    <row r="8" spans="1:27" s="5" customFormat="1" ht="13.5" thickBot="1" x14ac:dyDescent="0.25">
      <c r="A8" s="26"/>
      <c r="B8" s="216" t="str">
        <f>törzsanyag!B38</f>
        <v>Fizika törzsanyag</v>
      </c>
      <c r="C8" s="28"/>
      <c r="D8" s="165"/>
      <c r="E8" s="165"/>
      <c r="F8" s="165"/>
      <c r="G8" s="165"/>
      <c r="H8" s="209"/>
      <c r="I8" s="30"/>
      <c r="J8" s="165"/>
      <c r="K8" s="209"/>
      <c r="L8" s="29"/>
      <c r="M8" s="30">
        <f>törzsanyag!I66</f>
        <v>44</v>
      </c>
      <c r="N8" s="29"/>
      <c r="O8" s="149"/>
      <c r="P8" s="81"/>
      <c r="Q8" s="81"/>
      <c r="R8" s="149"/>
      <c r="S8" s="81"/>
      <c r="T8" s="81"/>
      <c r="U8" s="149"/>
      <c r="V8" s="81"/>
      <c r="W8" s="82"/>
      <c r="X8" s="16"/>
      <c r="Y8" s="16"/>
      <c r="Z8" s="16"/>
      <c r="AA8" s="21"/>
    </row>
    <row r="9" spans="1:27" s="5" customFormat="1" ht="13.5" thickBot="1" x14ac:dyDescent="0.25">
      <c r="A9" s="26"/>
      <c r="B9" s="216" t="str">
        <f>törzsanyag!B69</f>
        <v>Fizika laboratórium</v>
      </c>
      <c r="C9" s="28"/>
      <c r="D9" s="165"/>
      <c r="E9" s="165"/>
      <c r="F9" s="165"/>
      <c r="G9" s="165"/>
      <c r="H9" s="209"/>
      <c r="I9" s="30"/>
      <c r="J9" s="165"/>
      <c r="K9" s="209"/>
      <c r="L9" s="29"/>
      <c r="M9" s="30">
        <f>törzsanyag!I74</f>
        <v>15</v>
      </c>
      <c r="N9" s="29"/>
      <c r="O9" s="149"/>
      <c r="P9" s="81"/>
      <c r="Q9" s="81"/>
      <c r="R9" s="149"/>
      <c r="S9" s="81"/>
      <c r="T9" s="81"/>
      <c r="U9" s="149"/>
      <c r="V9" s="81"/>
      <c r="W9" s="82"/>
      <c r="X9" s="16"/>
      <c r="Y9" s="16"/>
      <c r="Z9" s="16"/>
      <c r="AA9" s="21"/>
    </row>
    <row r="10" spans="1:27" s="5" customFormat="1" ht="13.5" thickBot="1" x14ac:dyDescent="0.25">
      <c r="A10" s="26"/>
      <c r="B10" s="216" t="str">
        <f>törzsanyag!B90</f>
        <v>Elméleti Fizika B</v>
      </c>
      <c r="C10" s="28"/>
      <c r="D10" s="165"/>
      <c r="E10" s="165"/>
      <c r="F10" s="165"/>
      <c r="G10" s="165"/>
      <c r="H10" s="209"/>
      <c r="I10" s="30"/>
      <c r="J10" s="165"/>
      <c r="K10" s="209"/>
      <c r="L10" s="29"/>
      <c r="M10" s="30">
        <f>törzsanyag!I100</f>
        <v>16</v>
      </c>
      <c r="N10" s="29"/>
      <c r="O10" s="149"/>
      <c r="P10" s="81"/>
      <c r="Q10" s="81"/>
      <c r="R10" s="149"/>
      <c r="S10" s="81"/>
      <c r="T10" s="81"/>
      <c r="U10" s="149"/>
      <c r="V10" s="81"/>
      <c r="W10" s="82"/>
      <c r="X10" s="16"/>
      <c r="Y10" s="16"/>
      <c r="Z10" s="16"/>
      <c r="AA10" s="21"/>
    </row>
    <row r="11" spans="1:27" s="5" customFormat="1" ht="13.5" thickBot="1" x14ac:dyDescent="0.25">
      <c r="A11" s="26"/>
      <c r="B11" s="216" t="str">
        <f>törzsanyag!B103</f>
        <v>Szakdolgozat</v>
      </c>
      <c r="C11" s="28"/>
      <c r="D11" s="165"/>
      <c r="E11" s="165"/>
      <c r="F11" s="165"/>
      <c r="G11" s="165"/>
      <c r="H11" s="209"/>
      <c r="I11" s="30"/>
      <c r="J11" s="165"/>
      <c r="K11" s="209"/>
      <c r="L11" s="29"/>
      <c r="M11" s="30">
        <f>törzsanyag!I106</f>
        <v>10</v>
      </c>
      <c r="N11" s="29"/>
      <c r="O11" s="149"/>
      <c r="P11" s="81"/>
      <c r="Q11" s="81"/>
      <c r="R11" s="149"/>
      <c r="S11" s="81"/>
      <c r="T11" s="81"/>
      <c r="U11" s="149"/>
      <c r="V11" s="81"/>
      <c r="W11" s="82"/>
      <c r="X11" s="16"/>
      <c r="Y11" s="16"/>
      <c r="Z11" s="16"/>
      <c r="AA11" s="21"/>
    </row>
    <row r="12" spans="1:27" s="5" customFormat="1" x14ac:dyDescent="0.2">
      <c r="A12" s="26"/>
      <c r="B12" s="215" t="s">
        <v>447</v>
      </c>
      <c r="C12" s="32">
        <f>törzsanyag!C24+törzsanyag!C34+törzsanyag!C65+törzsanyag!C73+törzsanyag!C99+törzsanyag!C105</f>
        <v>24</v>
      </c>
      <c r="D12" s="32">
        <f>törzsanyag!D24+törzsanyag!D34+törzsanyag!D65+törzsanyag!D73+törzsanyag!D99+törzsanyag!D105</f>
        <v>25</v>
      </c>
      <c r="E12" s="32">
        <f>törzsanyag!E24+törzsanyag!E34+törzsanyag!E65+törzsanyag!E73+törzsanyag!E99+törzsanyag!E105</f>
        <v>17</v>
      </c>
      <c r="F12" s="32">
        <f>törzsanyag!F24+törzsanyag!F34+törzsanyag!F65+törzsanyag!F73+törzsanyag!F99+törzsanyag!F105</f>
        <v>13</v>
      </c>
      <c r="G12" s="32">
        <f>törzsanyag!G24+törzsanyag!G34+törzsanyag!G65+törzsanyag!G73+törzsanyag!G99+törzsanyag!G105</f>
        <v>10</v>
      </c>
      <c r="H12" s="32">
        <f>törzsanyag!H24+törzsanyag!H34+törzsanyag!H65+törzsanyag!H73+törzsanyag!H99+törzsanyag!H105</f>
        <v>3</v>
      </c>
      <c r="I12" s="267">
        <f>SUM(C12:H12)</f>
        <v>92</v>
      </c>
      <c r="J12" s="267"/>
      <c r="K12" s="267"/>
      <c r="L12" s="267"/>
      <c r="M12" s="23"/>
      <c r="N12" s="23"/>
      <c r="O12" s="149"/>
      <c r="P12" s="81"/>
      <c r="Q12" s="81"/>
      <c r="R12" s="149"/>
      <c r="S12" s="81"/>
      <c r="T12" s="81"/>
      <c r="U12" s="149"/>
      <c r="V12" s="81"/>
      <c r="W12" s="82"/>
      <c r="X12" s="16"/>
      <c r="Y12" s="16"/>
      <c r="Z12" s="16"/>
      <c r="AA12" s="21"/>
    </row>
    <row r="13" spans="1:27" s="5" customFormat="1" x14ac:dyDescent="0.2">
      <c r="A13" s="26"/>
      <c r="B13" s="187" t="s">
        <v>448</v>
      </c>
      <c r="C13" s="34">
        <f>törzsanyag!C25+törzsanyag!C35+törzsanyag!C66+törzsanyag!C74+törzsanyag!C100+törzsanyag!C106</f>
        <v>30</v>
      </c>
      <c r="D13" s="34">
        <f>törzsanyag!D25+törzsanyag!D35+törzsanyag!D66+törzsanyag!D74+törzsanyag!D100+törzsanyag!D106</f>
        <v>30</v>
      </c>
      <c r="E13" s="34">
        <f>törzsanyag!E25+törzsanyag!E35+törzsanyag!E66+törzsanyag!E74+törzsanyag!E100+törzsanyag!E106</f>
        <v>23</v>
      </c>
      <c r="F13" s="34">
        <f>törzsanyag!F25+törzsanyag!F35+törzsanyag!F66+törzsanyag!F74+törzsanyag!F100+törzsanyag!F106</f>
        <v>18</v>
      </c>
      <c r="G13" s="34">
        <f>törzsanyag!G25+törzsanyag!G35+törzsanyag!G66+törzsanyag!G74+törzsanyag!G100+törzsanyag!G106</f>
        <v>14</v>
      </c>
      <c r="H13" s="34">
        <f>törzsanyag!H25+törzsanyag!H35+törzsanyag!H66+törzsanyag!H74+törzsanyag!H100+törzsanyag!H106</f>
        <v>14</v>
      </c>
      <c r="I13" s="249">
        <f>SUM(C13:H13)</f>
        <v>129</v>
      </c>
      <c r="J13" s="249"/>
      <c r="K13" s="249"/>
      <c r="L13" s="249"/>
      <c r="M13" s="23"/>
      <c r="N13" s="23"/>
      <c r="O13" s="149"/>
      <c r="P13" s="81"/>
      <c r="Q13" s="81"/>
      <c r="R13" s="149"/>
      <c r="S13" s="81"/>
      <c r="T13" s="81"/>
      <c r="U13" s="149"/>
      <c r="V13" s="81"/>
      <c r="W13" s="82"/>
      <c r="X13" s="16"/>
      <c r="Y13" s="16"/>
      <c r="Z13" s="16"/>
      <c r="AA13" s="21"/>
    </row>
    <row r="14" spans="1:27" s="5" customFormat="1" x14ac:dyDescent="0.2">
      <c r="A14" s="26"/>
      <c r="B14" s="188" t="s">
        <v>466</v>
      </c>
      <c r="C14" s="185">
        <f>törzsanyag!C26+törzsanyag!C36+törzsanyag!C67+törzsanyag!C75+törzsanyag!C101+törzsanyag!C107</f>
        <v>4</v>
      </c>
      <c r="D14" s="185">
        <f>törzsanyag!D26+törzsanyag!D36+törzsanyag!D67+törzsanyag!D75+törzsanyag!D101+törzsanyag!D107</f>
        <v>5</v>
      </c>
      <c r="E14" s="185">
        <f>törzsanyag!E26+törzsanyag!E36+törzsanyag!E67+törzsanyag!E75+törzsanyag!E101+törzsanyag!E107</f>
        <v>4</v>
      </c>
      <c r="F14" s="185">
        <f>törzsanyag!F26+törzsanyag!F36+törzsanyag!F67+törzsanyag!F75+törzsanyag!F101+törzsanyag!F107</f>
        <v>2</v>
      </c>
      <c r="G14" s="185">
        <f>törzsanyag!G26+törzsanyag!G36+törzsanyag!G67+törzsanyag!G75+törzsanyag!G101+törzsanyag!G107</f>
        <v>2</v>
      </c>
      <c r="H14" s="185">
        <f>törzsanyag!H26+törzsanyag!H36+törzsanyag!H67+törzsanyag!H75+törzsanyag!H101+törzsanyag!H107</f>
        <v>1</v>
      </c>
      <c r="I14" s="247">
        <f>SUM(C14:H14)</f>
        <v>18</v>
      </c>
      <c r="J14" s="247"/>
      <c r="K14" s="247"/>
      <c r="L14" s="247"/>
      <c r="M14" s="23"/>
      <c r="N14" s="23"/>
      <c r="O14" s="149"/>
      <c r="P14" s="81"/>
      <c r="Q14" s="81"/>
      <c r="R14" s="149"/>
      <c r="S14" s="81"/>
      <c r="T14" s="81"/>
      <c r="U14" s="149"/>
      <c r="V14" s="81"/>
      <c r="W14" s="82"/>
      <c r="X14" s="16"/>
      <c r="Y14" s="16"/>
      <c r="Z14" s="16"/>
      <c r="AA14" s="21"/>
    </row>
    <row r="15" spans="1:27" s="5" customFormat="1" x14ac:dyDescent="0.2">
      <c r="A15" s="26"/>
      <c r="C15" s="163"/>
      <c r="D15" s="163"/>
      <c r="E15" s="163"/>
      <c r="F15" s="163"/>
      <c r="G15" s="163"/>
      <c r="H15" s="23"/>
      <c r="I15" s="23"/>
      <c r="J15" s="23"/>
      <c r="K15" s="23"/>
      <c r="L15" s="23"/>
      <c r="M15" s="23"/>
      <c r="N15" s="23"/>
      <c r="O15" s="149"/>
      <c r="P15" s="81"/>
      <c r="Q15" s="81"/>
      <c r="R15" s="149"/>
      <c r="S15" s="81"/>
      <c r="T15" s="81"/>
      <c r="U15" s="149"/>
      <c r="V15" s="81"/>
      <c r="W15" s="82"/>
      <c r="X15" s="16"/>
      <c r="Y15" s="16"/>
      <c r="Z15" s="16"/>
      <c r="AA15" s="21"/>
    </row>
    <row r="16" spans="1:27" s="5" customFormat="1" ht="13.5" thickBot="1" x14ac:dyDescent="0.25">
      <c r="A16" s="25"/>
      <c r="B16" s="25" t="s">
        <v>61</v>
      </c>
      <c r="C16" s="163"/>
      <c r="D16" s="163"/>
      <c r="E16" s="163"/>
      <c r="F16" s="163"/>
      <c r="G16" s="163"/>
      <c r="H16" s="163"/>
      <c r="I16" s="168"/>
      <c r="J16" s="168"/>
      <c r="K16" s="168"/>
      <c r="L16" s="168"/>
      <c r="M16" s="208"/>
      <c r="N16" s="163"/>
      <c r="O16" s="151"/>
      <c r="P16" s="90"/>
      <c r="Q16" s="90"/>
      <c r="R16" s="151"/>
      <c r="S16" s="90"/>
      <c r="T16" s="90"/>
      <c r="U16" s="151"/>
      <c r="V16" s="90"/>
      <c r="W16" s="90"/>
      <c r="X16" s="81" t="s">
        <v>276</v>
      </c>
      <c r="Y16" s="81" t="s">
        <v>198</v>
      </c>
      <c r="Z16" s="81"/>
    </row>
    <row r="17" spans="1:26" s="5" customFormat="1" ht="13.5" thickBot="1" x14ac:dyDescent="0.25">
      <c r="A17" s="117" t="s">
        <v>353</v>
      </c>
      <c r="B17" s="17" t="s">
        <v>354</v>
      </c>
      <c r="C17" s="28"/>
      <c r="D17" s="165"/>
      <c r="E17" s="165" t="s">
        <v>0</v>
      </c>
      <c r="F17" s="165"/>
      <c r="G17" s="165"/>
      <c r="H17" s="209"/>
      <c r="I17" s="30">
        <v>2</v>
      </c>
      <c r="J17" s="165"/>
      <c r="K17" s="165"/>
      <c r="L17" s="29"/>
      <c r="M17" s="30">
        <v>3</v>
      </c>
      <c r="N17" s="29" t="s">
        <v>451</v>
      </c>
      <c r="O17" s="195"/>
      <c r="P17" s="112"/>
      <c r="Q17" s="111"/>
      <c r="R17" s="195"/>
      <c r="S17" s="109"/>
      <c r="T17" s="111"/>
      <c r="U17" s="195"/>
      <c r="V17" s="109"/>
      <c r="W17" s="111"/>
      <c r="X17" s="117" t="s">
        <v>269</v>
      </c>
      <c r="Y17" s="117" t="s">
        <v>190</v>
      </c>
      <c r="Z17" s="117" t="s">
        <v>191</v>
      </c>
    </row>
    <row r="18" spans="1:26" s="5" customFormat="1" ht="13.5" thickBot="1" x14ac:dyDescent="0.25">
      <c r="A18" s="117" t="s">
        <v>355</v>
      </c>
      <c r="B18" s="17" t="s">
        <v>356</v>
      </c>
      <c r="C18" s="28"/>
      <c r="D18" s="165"/>
      <c r="E18" s="165"/>
      <c r="F18" s="165" t="s">
        <v>0</v>
      </c>
      <c r="G18" s="165"/>
      <c r="H18" s="209"/>
      <c r="I18" s="30">
        <v>2</v>
      </c>
      <c r="J18" s="165"/>
      <c r="K18" s="165"/>
      <c r="L18" s="29"/>
      <c r="M18" s="30">
        <v>3</v>
      </c>
      <c r="N18" s="29" t="s">
        <v>451</v>
      </c>
      <c r="O18" s="195"/>
      <c r="P18" s="112"/>
      <c r="Q18" s="111"/>
      <c r="R18" s="195"/>
      <c r="S18" s="109"/>
      <c r="T18" s="111"/>
      <c r="U18" s="195"/>
      <c r="V18" s="109"/>
      <c r="W18" s="111"/>
      <c r="X18" s="117" t="s">
        <v>269</v>
      </c>
      <c r="Y18" s="117" t="s">
        <v>190</v>
      </c>
      <c r="Z18" s="117" t="s">
        <v>192</v>
      </c>
    </row>
    <row r="19" spans="1:26" s="5" customFormat="1" ht="13.5" thickBot="1" x14ac:dyDescent="0.25">
      <c r="A19" s="117" t="s">
        <v>357</v>
      </c>
      <c r="B19" s="17" t="s">
        <v>358</v>
      </c>
      <c r="C19" s="28"/>
      <c r="D19" s="165"/>
      <c r="E19" s="165"/>
      <c r="F19" s="165"/>
      <c r="G19" s="165" t="s">
        <v>0</v>
      </c>
      <c r="H19" s="209"/>
      <c r="I19" s="30">
        <v>2</v>
      </c>
      <c r="J19" s="165"/>
      <c r="K19" s="165"/>
      <c r="L19" s="29"/>
      <c r="M19" s="30">
        <v>3</v>
      </c>
      <c r="N19" s="29" t="s">
        <v>451</v>
      </c>
      <c r="O19" s="195"/>
      <c r="P19" s="112"/>
      <c r="Q19" s="111"/>
      <c r="R19" s="195"/>
      <c r="S19" s="109"/>
      <c r="T19" s="111"/>
      <c r="U19" s="195"/>
      <c r="V19" s="109"/>
      <c r="W19" s="111"/>
      <c r="X19" s="117" t="s">
        <v>269</v>
      </c>
      <c r="Y19" s="117" t="s">
        <v>190</v>
      </c>
      <c r="Z19" s="117" t="s">
        <v>193</v>
      </c>
    </row>
    <row r="20" spans="1:26" s="5" customFormat="1" ht="13.5" thickBot="1" x14ac:dyDescent="0.25">
      <c r="A20" s="117" t="s">
        <v>359</v>
      </c>
      <c r="B20" s="17" t="s">
        <v>360</v>
      </c>
      <c r="C20" s="28"/>
      <c r="D20" s="165"/>
      <c r="E20" s="165"/>
      <c r="F20" s="165"/>
      <c r="G20" s="165"/>
      <c r="H20" s="209" t="s">
        <v>0</v>
      </c>
      <c r="I20" s="30">
        <v>2</v>
      </c>
      <c r="J20" s="165"/>
      <c r="K20" s="165"/>
      <c r="L20" s="29"/>
      <c r="M20" s="30">
        <v>3</v>
      </c>
      <c r="N20" s="29" t="s">
        <v>451</v>
      </c>
      <c r="O20" s="195"/>
      <c r="P20" s="112"/>
      <c r="Q20" s="111"/>
      <c r="R20" s="195"/>
      <c r="S20" s="109"/>
      <c r="T20" s="111"/>
      <c r="U20" s="195"/>
      <c r="V20" s="109"/>
      <c r="W20" s="111"/>
      <c r="X20" s="117" t="s">
        <v>269</v>
      </c>
      <c r="Y20" s="117" t="s">
        <v>190</v>
      </c>
      <c r="Z20" s="117" t="s">
        <v>194</v>
      </c>
    </row>
    <row r="21" spans="1:26" s="5" customFormat="1" ht="13.5" thickBot="1" x14ac:dyDescent="0.25">
      <c r="A21" s="117" t="s">
        <v>361</v>
      </c>
      <c r="B21" s="17" t="s">
        <v>362</v>
      </c>
      <c r="C21" s="28"/>
      <c r="D21" s="165"/>
      <c r="E21" s="165"/>
      <c r="F21" s="165" t="s">
        <v>0</v>
      </c>
      <c r="G21" s="165"/>
      <c r="H21" s="209"/>
      <c r="I21" s="30">
        <v>2</v>
      </c>
      <c r="J21" s="165"/>
      <c r="K21" s="165"/>
      <c r="L21" s="29"/>
      <c r="M21" s="30">
        <v>3</v>
      </c>
      <c r="N21" s="29" t="s">
        <v>451</v>
      </c>
      <c r="O21" s="195"/>
      <c r="P21" s="112"/>
      <c r="Q21" s="111"/>
      <c r="R21" s="195"/>
      <c r="S21" s="109"/>
      <c r="T21" s="111"/>
      <c r="U21" s="195"/>
      <c r="V21" s="109"/>
      <c r="W21" s="111"/>
      <c r="X21" s="117" t="s">
        <v>270</v>
      </c>
      <c r="Y21" s="117" t="s">
        <v>195</v>
      </c>
      <c r="Z21" s="117" t="s">
        <v>196</v>
      </c>
    </row>
    <row r="22" spans="1:26" s="5" customFormat="1" ht="13.5" thickBot="1" x14ac:dyDescent="0.25">
      <c r="A22" s="117" t="s">
        <v>363</v>
      </c>
      <c r="B22" s="17" t="s">
        <v>364</v>
      </c>
      <c r="C22" s="28"/>
      <c r="D22" s="165"/>
      <c r="E22" s="165"/>
      <c r="F22" s="165"/>
      <c r="G22" s="165" t="s">
        <v>0</v>
      </c>
      <c r="H22" s="209"/>
      <c r="I22" s="30">
        <v>2</v>
      </c>
      <c r="J22" s="165"/>
      <c r="K22" s="165"/>
      <c r="L22" s="29"/>
      <c r="M22" s="30">
        <v>3</v>
      </c>
      <c r="N22" s="29" t="s">
        <v>451</v>
      </c>
      <c r="O22" s="195"/>
      <c r="P22" s="112"/>
      <c r="Q22" s="111"/>
      <c r="R22" s="195"/>
      <c r="S22" s="109"/>
      <c r="T22" s="111"/>
      <c r="U22" s="195"/>
      <c r="V22" s="109"/>
      <c r="W22" s="111"/>
      <c r="X22" s="117" t="s">
        <v>270</v>
      </c>
      <c r="Y22" s="117" t="s">
        <v>195</v>
      </c>
      <c r="Z22" s="117" t="s">
        <v>197</v>
      </c>
    </row>
    <row r="23" spans="1:26" s="5" customFormat="1" ht="13.5" thickBot="1" x14ac:dyDescent="0.25">
      <c r="A23" s="117" t="s">
        <v>365</v>
      </c>
      <c r="B23" s="17" t="s">
        <v>366</v>
      </c>
      <c r="C23" s="28"/>
      <c r="D23" s="165"/>
      <c r="E23" s="165"/>
      <c r="F23" s="165"/>
      <c r="G23" s="165"/>
      <c r="H23" s="209" t="s">
        <v>0</v>
      </c>
      <c r="I23" s="30">
        <v>2</v>
      </c>
      <c r="J23" s="165"/>
      <c r="K23" s="165"/>
      <c r="L23" s="29"/>
      <c r="M23" s="30">
        <v>3</v>
      </c>
      <c r="N23" s="29" t="s">
        <v>451</v>
      </c>
      <c r="O23" s="195"/>
      <c r="P23" s="112"/>
      <c r="Q23" s="111"/>
      <c r="R23" s="195"/>
      <c r="S23" s="109"/>
      <c r="T23" s="111"/>
      <c r="U23" s="195"/>
      <c r="V23" s="109"/>
      <c r="W23" s="111"/>
      <c r="X23" s="117" t="s">
        <v>276</v>
      </c>
      <c r="Y23" s="117" t="s">
        <v>198</v>
      </c>
      <c r="Z23" s="117" t="s">
        <v>199</v>
      </c>
    </row>
    <row r="24" spans="1:26" s="5" customFormat="1" ht="13.5" thickBot="1" x14ac:dyDescent="0.25">
      <c r="A24" s="117" t="s">
        <v>367</v>
      </c>
      <c r="B24" s="17" t="s">
        <v>368</v>
      </c>
      <c r="C24" s="28"/>
      <c r="D24" s="165"/>
      <c r="E24" s="165" t="s">
        <v>0</v>
      </c>
      <c r="F24" s="165"/>
      <c r="G24" s="165"/>
      <c r="H24" s="209"/>
      <c r="I24" s="30">
        <v>2</v>
      </c>
      <c r="J24" s="165"/>
      <c r="K24" s="165"/>
      <c r="L24" s="29"/>
      <c r="M24" s="30">
        <v>3</v>
      </c>
      <c r="N24" s="29" t="s">
        <v>451</v>
      </c>
      <c r="O24" s="195"/>
      <c r="P24" s="112"/>
      <c r="Q24" s="111"/>
      <c r="R24" s="195"/>
      <c r="S24" s="109"/>
      <c r="T24" s="111"/>
      <c r="U24" s="195"/>
      <c r="V24" s="109"/>
      <c r="W24" s="111"/>
      <c r="X24" s="117" t="s">
        <v>271</v>
      </c>
      <c r="Y24" s="117" t="s">
        <v>200</v>
      </c>
      <c r="Z24" s="117" t="s">
        <v>201</v>
      </c>
    </row>
    <row r="25" spans="1:26" s="5" customFormat="1" ht="13.5" thickBot="1" x14ac:dyDescent="0.25">
      <c r="A25" s="117" t="s">
        <v>369</v>
      </c>
      <c r="B25" s="17" t="s">
        <v>370</v>
      </c>
      <c r="C25" s="28"/>
      <c r="D25" s="165"/>
      <c r="E25" s="165"/>
      <c r="F25" s="165" t="s">
        <v>0</v>
      </c>
      <c r="G25" s="165"/>
      <c r="H25" s="209"/>
      <c r="I25" s="30">
        <v>2</v>
      </c>
      <c r="J25" s="165"/>
      <c r="K25" s="165"/>
      <c r="L25" s="29"/>
      <c r="M25" s="30">
        <v>3</v>
      </c>
      <c r="N25" s="29" t="s">
        <v>451</v>
      </c>
      <c r="O25" s="195"/>
      <c r="P25" s="112"/>
      <c r="Q25" s="111"/>
      <c r="R25" s="195"/>
      <c r="S25" s="109"/>
      <c r="T25" s="111"/>
      <c r="U25" s="195"/>
      <c r="V25" s="109"/>
      <c r="W25" s="111"/>
      <c r="X25" s="117" t="s">
        <v>271</v>
      </c>
      <c r="Y25" s="117" t="s">
        <v>200</v>
      </c>
      <c r="Z25" s="117" t="s">
        <v>202</v>
      </c>
    </row>
    <row r="26" spans="1:26" s="5" customFormat="1" ht="13.5" thickBot="1" x14ac:dyDescent="0.25">
      <c r="A26" s="117" t="s">
        <v>371</v>
      </c>
      <c r="B26" s="17" t="s">
        <v>372</v>
      </c>
      <c r="C26" s="28"/>
      <c r="D26" s="165"/>
      <c r="E26" s="165"/>
      <c r="F26" s="165"/>
      <c r="G26" s="165" t="s">
        <v>0</v>
      </c>
      <c r="H26" s="209"/>
      <c r="I26" s="30" t="s">
        <v>30</v>
      </c>
      <c r="J26" s="165">
        <v>2</v>
      </c>
      <c r="K26" s="165"/>
      <c r="L26" s="29"/>
      <c r="M26" s="30">
        <v>3</v>
      </c>
      <c r="N26" s="29" t="s">
        <v>452</v>
      </c>
      <c r="O26" s="195"/>
      <c r="P26" s="112"/>
      <c r="Q26" s="111"/>
      <c r="R26" s="195"/>
      <c r="S26" s="109"/>
      <c r="T26" s="111"/>
      <c r="U26" s="195"/>
      <c r="V26" s="109"/>
      <c r="W26" s="111"/>
      <c r="X26" s="117" t="s">
        <v>272</v>
      </c>
      <c r="Y26" s="117" t="s">
        <v>203</v>
      </c>
      <c r="Z26" s="117" t="s">
        <v>204</v>
      </c>
    </row>
    <row r="27" spans="1:26" s="5" customFormat="1" ht="13.5" thickBot="1" x14ac:dyDescent="0.25">
      <c r="A27" s="117" t="s">
        <v>373</v>
      </c>
      <c r="B27" s="17" t="s">
        <v>374</v>
      </c>
      <c r="C27" s="28"/>
      <c r="D27" s="165"/>
      <c r="E27" s="165"/>
      <c r="F27" s="165"/>
      <c r="G27" s="165"/>
      <c r="H27" s="209" t="s">
        <v>0</v>
      </c>
      <c r="I27" s="30" t="s">
        <v>30</v>
      </c>
      <c r="J27" s="165">
        <v>2</v>
      </c>
      <c r="K27" s="165"/>
      <c r="L27" s="29"/>
      <c r="M27" s="30">
        <v>3</v>
      </c>
      <c r="N27" s="29" t="s">
        <v>452</v>
      </c>
      <c r="O27" s="195"/>
      <c r="P27" s="112"/>
      <c r="Q27" s="111"/>
      <c r="R27" s="195"/>
      <c r="S27" s="109"/>
      <c r="T27" s="111"/>
      <c r="U27" s="195"/>
      <c r="V27" s="109"/>
      <c r="W27" s="111"/>
      <c r="X27" s="117" t="s">
        <v>272</v>
      </c>
      <c r="Y27" s="117" t="s">
        <v>203</v>
      </c>
      <c r="Z27" s="117" t="s">
        <v>205</v>
      </c>
    </row>
    <row r="28" spans="1:26" s="5" customFormat="1" ht="13.5" thickBot="1" x14ac:dyDescent="0.25">
      <c r="A28" s="117" t="s">
        <v>375</v>
      </c>
      <c r="B28" s="17" t="s">
        <v>376</v>
      </c>
      <c r="C28" s="28"/>
      <c r="D28" s="165"/>
      <c r="E28" s="165"/>
      <c r="F28" s="165" t="s">
        <v>0</v>
      </c>
      <c r="G28" s="165"/>
      <c r="H28" s="209"/>
      <c r="I28" s="30" t="s">
        <v>30</v>
      </c>
      <c r="J28" s="165">
        <v>2</v>
      </c>
      <c r="K28" s="165"/>
      <c r="L28" s="29"/>
      <c r="M28" s="30">
        <v>3</v>
      </c>
      <c r="N28" s="29" t="s">
        <v>452</v>
      </c>
      <c r="O28" s="195"/>
      <c r="P28" s="112"/>
      <c r="Q28" s="111"/>
      <c r="R28" s="195"/>
      <c r="S28" s="109"/>
      <c r="T28" s="111"/>
      <c r="U28" s="195"/>
      <c r="V28" s="109"/>
      <c r="W28" s="111"/>
      <c r="X28" s="117" t="s">
        <v>273</v>
      </c>
      <c r="Y28" s="117" t="s">
        <v>206</v>
      </c>
      <c r="Z28" s="117" t="s">
        <v>207</v>
      </c>
    </row>
    <row r="29" spans="1:26" s="5" customFormat="1" ht="13.5" thickBot="1" x14ac:dyDescent="0.25">
      <c r="A29" s="117" t="s">
        <v>377</v>
      </c>
      <c r="B29" s="17" t="s">
        <v>378</v>
      </c>
      <c r="C29" s="28"/>
      <c r="D29" s="165"/>
      <c r="E29" s="165"/>
      <c r="F29" s="165"/>
      <c r="G29" s="165" t="s">
        <v>0</v>
      </c>
      <c r="H29" s="209"/>
      <c r="I29" s="30" t="s">
        <v>31</v>
      </c>
      <c r="J29" s="165">
        <v>2</v>
      </c>
      <c r="K29" s="165"/>
      <c r="L29" s="29"/>
      <c r="M29" s="30">
        <v>3</v>
      </c>
      <c r="N29" s="29" t="s">
        <v>452</v>
      </c>
      <c r="O29" s="195"/>
      <c r="P29" s="112"/>
      <c r="Q29" s="111"/>
      <c r="R29" s="195"/>
      <c r="S29" s="109"/>
      <c r="T29" s="111"/>
      <c r="U29" s="195"/>
      <c r="V29" s="109"/>
      <c r="W29" s="111"/>
      <c r="X29" s="117" t="s">
        <v>273</v>
      </c>
      <c r="Y29" s="117" t="s">
        <v>206</v>
      </c>
      <c r="Z29" s="117" t="s">
        <v>208</v>
      </c>
    </row>
    <row r="30" spans="1:26" s="5" customFormat="1" ht="13.5" thickBot="1" x14ac:dyDescent="0.25">
      <c r="A30" s="117" t="s">
        <v>379</v>
      </c>
      <c r="B30" s="17" t="s">
        <v>380</v>
      </c>
      <c r="C30" s="28"/>
      <c r="D30" s="165"/>
      <c r="E30" s="165"/>
      <c r="F30" s="165"/>
      <c r="G30" s="165"/>
      <c r="H30" s="209" t="s">
        <v>0</v>
      </c>
      <c r="I30" s="30" t="s">
        <v>30</v>
      </c>
      <c r="J30" s="165">
        <v>2</v>
      </c>
      <c r="K30" s="165"/>
      <c r="L30" s="29"/>
      <c r="M30" s="30">
        <v>3</v>
      </c>
      <c r="N30" s="29" t="s">
        <v>452</v>
      </c>
      <c r="O30" s="195"/>
      <c r="P30" s="112"/>
      <c r="Q30" s="111"/>
      <c r="R30" s="195"/>
      <c r="S30" s="109"/>
      <c r="T30" s="111"/>
      <c r="U30" s="195"/>
      <c r="V30" s="109"/>
      <c r="W30" s="111"/>
      <c r="X30" s="117" t="s">
        <v>273</v>
      </c>
      <c r="Y30" s="117" t="s">
        <v>206</v>
      </c>
      <c r="Z30" s="117" t="s">
        <v>209</v>
      </c>
    </row>
    <row r="31" spans="1:26" s="4" customFormat="1" x14ac:dyDescent="0.2">
      <c r="A31" s="3"/>
      <c r="B31" s="186" t="s">
        <v>447</v>
      </c>
      <c r="C31" s="32">
        <f t="shared" ref="C31:H31" si="0">SUMIF(C17:C30,"=x",$I17:$I30)+SUMIF(C17:C30,"=x",$J17:$J30)+SUMIF(C17:C30,"=x",$K17:$K30)</f>
        <v>0</v>
      </c>
      <c r="D31" s="32">
        <f t="shared" si="0"/>
        <v>0</v>
      </c>
      <c r="E31" s="32">
        <f t="shared" si="0"/>
        <v>4</v>
      </c>
      <c r="F31" s="32">
        <f t="shared" si="0"/>
        <v>8</v>
      </c>
      <c r="G31" s="32">
        <f t="shared" si="0"/>
        <v>8</v>
      </c>
      <c r="H31" s="32">
        <f t="shared" si="0"/>
        <v>8</v>
      </c>
      <c r="I31" s="248">
        <f>SUM(C31:H31)</f>
        <v>28</v>
      </c>
      <c r="J31" s="248"/>
      <c r="K31" s="248"/>
      <c r="L31" s="248"/>
      <c r="M31" s="210"/>
      <c r="N31" s="175"/>
      <c r="O31" s="156"/>
      <c r="P31" s="106"/>
      <c r="Q31" s="106"/>
      <c r="R31" s="156"/>
      <c r="S31" s="106"/>
      <c r="T31" s="106"/>
      <c r="U31" s="156"/>
      <c r="V31" s="106"/>
      <c r="W31" s="106"/>
      <c r="X31" s="118"/>
      <c r="Y31" s="118"/>
      <c r="Z31" s="118"/>
    </row>
    <row r="32" spans="1:26" s="7" customFormat="1" x14ac:dyDescent="0.2">
      <c r="A32" s="6"/>
      <c r="B32" s="187" t="s">
        <v>448</v>
      </c>
      <c r="C32" s="34">
        <f t="shared" ref="C32:H32" si="1">SUMIF(C17:C30,"=x",$M17:$M30)</f>
        <v>0</v>
      </c>
      <c r="D32" s="34">
        <f t="shared" si="1"/>
        <v>0</v>
      </c>
      <c r="E32" s="34">
        <f t="shared" si="1"/>
        <v>6</v>
      </c>
      <c r="F32" s="34">
        <f t="shared" si="1"/>
        <v>12</v>
      </c>
      <c r="G32" s="34">
        <f t="shared" si="1"/>
        <v>12</v>
      </c>
      <c r="H32" s="34">
        <f t="shared" si="1"/>
        <v>12</v>
      </c>
      <c r="I32" s="249">
        <f>SUM(C32:H32)</f>
        <v>42</v>
      </c>
      <c r="J32" s="249"/>
      <c r="K32" s="249"/>
      <c r="L32" s="249"/>
      <c r="M32" s="191"/>
      <c r="N32" s="35"/>
      <c r="O32" s="157"/>
      <c r="P32" s="107"/>
      <c r="Q32" s="107"/>
      <c r="R32" s="157"/>
      <c r="S32" s="107"/>
      <c r="T32" s="102"/>
      <c r="U32" s="153"/>
      <c r="V32" s="102"/>
      <c r="W32" s="102"/>
      <c r="X32" s="102"/>
      <c r="Y32" s="102"/>
      <c r="Z32" s="102"/>
    </row>
    <row r="33" spans="1:26" x14ac:dyDescent="0.2">
      <c r="A33" s="37"/>
      <c r="B33" s="188" t="s">
        <v>466</v>
      </c>
      <c r="C33" s="185">
        <f t="shared" ref="C33:H33" si="2">SUMPRODUCT(--(C17:C30="x"),--($N17:$N30="K"))</f>
        <v>0</v>
      </c>
      <c r="D33" s="185">
        <f t="shared" si="2"/>
        <v>0</v>
      </c>
      <c r="E33" s="185">
        <f t="shared" si="2"/>
        <v>2</v>
      </c>
      <c r="F33" s="185">
        <f t="shared" si="2"/>
        <v>3</v>
      </c>
      <c r="G33" s="185">
        <f t="shared" si="2"/>
        <v>2</v>
      </c>
      <c r="H33" s="185">
        <f t="shared" si="2"/>
        <v>2</v>
      </c>
      <c r="I33" s="247">
        <f>SUM(C33:H33)</f>
        <v>9</v>
      </c>
      <c r="J33" s="247"/>
      <c r="K33" s="247"/>
      <c r="L33" s="247"/>
      <c r="M33" s="37"/>
      <c r="N33" s="11"/>
      <c r="O33" s="197"/>
      <c r="P33" s="116"/>
      <c r="Q33" s="116"/>
      <c r="R33" s="197"/>
      <c r="S33" s="116"/>
      <c r="T33" s="108"/>
      <c r="U33" s="158"/>
      <c r="V33" s="108"/>
      <c r="W33" s="108"/>
    </row>
    <row r="34" spans="1:26" x14ac:dyDescent="0.2">
      <c r="M34" s="37"/>
      <c r="N34" s="11"/>
    </row>
    <row r="35" spans="1:26" s="5" customFormat="1" ht="13.5" thickBot="1" x14ac:dyDescent="0.25">
      <c r="A35" s="25"/>
      <c r="B35" s="25" t="s">
        <v>71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9"/>
      <c r="N35" s="163"/>
      <c r="O35" s="149"/>
      <c r="P35" s="81"/>
      <c r="Q35" s="81"/>
      <c r="R35" s="149"/>
      <c r="S35" s="81"/>
      <c r="T35" s="81"/>
      <c r="U35" s="149"/>
      <c r="V35" s="81"/>
      <c r="W35" s="81"/>
      <c r="X35" s="81"/>
      <c r="Y35" s="81"/>
      <c r="Z35" s="81"/>
    </row>
    <row r="36" spans="1:26" s="5" customFormat="1" ht="13.5" thickBot="1" x14ac:dyDescent="0.25">
      <c r="A36" s="117"/>
      <c r="B36" s="31" t="s">
        <v>70</v>
      </c>
      <c r="C36" s="30"/>
      <c r="D36" s="165"/>
      <c r="E36" s="165"/>
      <c r="F36" s="165"/>
      <c r="G36" s="165" t="s">
        <v>0</v>
      </c>
      <c r="H36" s="29"/>
      <c r="I36" s="30">
        <v>2</v>
      </c>
      <c r="J36" s="165"/>
      <c r="K36" s="165"/>
      <c r="L36" s="29"/>
      <c r="M36" s="55">
        <v>3</v>
      </c>
      <c r="N36" s="29"/>
      <c r="O36" s="27"/>
      <c r="P36" s="130"/>
      <c r="Q36" s="86"/>
      <c r="R36" s="27"/>
      <c r="S36" s="85"/>
      <c r="T36" s="86"/>
      <c r="U36" s="27"/>
      <c r="V36" s="85"/>
      <c r="W36" s="86"/>
      <c r="X36" s="117"/>
      <c r="Y36" s="117"/>
      <c r="Z36" s="117"/>
    </row>
    <row r="37" spans="1:26" s="5" customFormat="1" ht="13.5" thickBot="1" x14ac:dyDescent="0.25">
      <c r="A37" s="117"/>
      <c r="B37" s="31" t="s">
        <v>70</v>
      </c>
      <c r="C37" s="30"/>
      <c r="D37" s="165"/>
      <c r="E37" s="165"/>
      <c r="F37" s="165"/>
      <c r="G37" s="165" t="s">
        <v>0</v>
      </c>
      <c r="H37" s="29"/>
      <c r="I37" s="30">
        <v>2</v>
      </c>
      <c r="J37" s="165"/>
      <c r="K37" s="165"/>
      <c r="L37" s="29"/>
      <c r="M37" s="55">
        <v>3</v>
      </c>
      <c r="N37" s="29"/>
      <c r="O37" s="27"/>
      <c r="P37" s="130"/>
      <c r="Q37" s="86"/>
      <c r="R37" s="27"/>
      <c r="S37" s="85"/>
      <c r="T37" s="86"/>
      <c r="U37" s="27"/>
      <c r="V37" s="85"/>
      <c r="W37" s="86"/>
      <c r="X37" s="117"/>
      <c r="Y37" s="117"/>
      <c r="Z37" s="117"/>
    </row>
    <row r="38" spans="1:26" s="5" customFormat="1" ht="13.5" thickBot="1" x14ac:dyDescent="0.25">
      <c r="A38" s="117"/>
      <c r="B38" s="31" t="s">
        <v>70</v>
      </c>
      <c r="C38" s="30"/>
      <c r="D38" s="165"/>
      <c r="E38" s="165"/>
      <c r="F38" s="165"/>
      <c r="G38" s="165"/>
      <c r="H38" s="29" t="s">
        <v>0</v>
      </c>
      <c r="I38" s="30">
        <v>2</v>
      </c>
      <c r="J38" s="165"/>
      <c r="K38" s="165"/>
      <c r="L38" s="29"/>
      <c r="M38" s="55">
        <v>3</v>
      </c>
      <c r="N38" s="29"/>
      <c r="O38" s="27"/>
      <c r="P38" s="130"/>
      <c r="Q38" s="86"/>
      <c r="R38" s="27"/>
      <c r="S38" s="85"/>
      <c r="T38" s="86"/>
      <c r="U38" s="27"/>
      <c r="V38" s="85"/>
      <c r="W38" s="86"/>
      <c r="X38" s="117"/>
      <c r="Y38" s="117"/>
      <c r="Z38" s="117"/>
    </row>
    <row r="39" spans="1:26" s="4" customFormat="1" x14ac:dyDescent="0.2">
      <c r="A39" s="3"/>
      <c r="B39" s="186" t="s">
        <v>447</v>
      </c>
      <c r="C39" s="32">
        <f t="shared" ref="C39:H39" si="3">SUMIF(C36:C38,"=x",$I36:$I38)+SUMIF(C36:C38,"=x",$J36:$J38)+SUMIF(C36:C38,"=x",$K36:$K38)</f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4</v>
      </c>
      <c r="H39" s="32">
        <f t="shared" si="3"/>
        <v>2</v>
      </c>
      <c r="I39" s="248">
        <f>SUM(C39:H39)</f>
        <v>6</v>
      </c>
      <c r="J39" s="248"/>
      <c r="K39" s="248"/>
      <c r="L39" s="248"/>
      <c r="M39" s="190"/>
      <c r="N39" s="190"/>
      <c r="O39" s="33"/>
      <c r="P39" s="101"/>
      <c r="Q39" s="101"/>
      <c r="R39" s="33"/>
      <c r="S39" s="101"/>
      <c r="T39" s="101"/>
      <c r="U39" s="33"/>
      <c r="V39" s="101"/>
      <c r="W39" s="101"/>
      <c r="X39" s="118"/>
      <c r="Y39" s="118"/>
      <c r="Z39" s="118"/>
    </row>
    <row r="40" spans="1:26" s="7" customFormat="1" x14ac:dyDescent="0.2">
      <c r="A40" s="6"/>
      <c r="B40" s="187" t="s">
        <v>448</v>
      </c>
      <c r="C40" s="34">
        <f t="shared" ref="C40:H40" si="4">SUMIF(C36:C38,"=x",$M36:$M38)</f>
        <v>0</v>
      </c>
      <c r="D40" s="34">
        <f t="shared" si="4"/>
        <v>0</v>
      </c>
      <c r="E40" s="34">
        <f t="shared" si="4"/>
        <v>0</v>
      </c>
      <c r="F40" s="34">
        <f t="shared" si="4"/>
        <v>0</v>
      </c>
      <c r="G40" s="34">
        <f t="shared" si="4"/>
        <v>6</v>
      </c>
      <c r="H40" s="34">
        <f t="shared" si="4"/>
        <v>3</v>
      </c>
      <c r="I40" s="249">
        <f>SUM(C40:H40)</f>
        <v>9</v>
      </c>
      <c r="J40" s="249"/>
      <c r="K40" s="249"/>
      <c r="L40" s="249"/>
      <c r="M40" s="191"/>
      <c r="N40" s="191"/>
      <c r="O40" s="153"/>
      <c r="P40" s="102"/>
      <c r="Q40" s="102"/>
      <c r="R40" s="153"/>
      <c r="S40" s="102"/>
      <c r="T40" s="102"/>
      <c r="U40" s="153"/>
      <c r="V40" s="102"/>
      <c r="W40" s="102"/>
      <c r="X40" s="102"/>
      <c r="Y40" s="102"/>
      <c r="Z40" s="102"/>
    </row>
    <row r="41" spans="1:26" s="7" customFormat="1" x14ac:dyDescent="0.2">
      <c r="A41" s="6"/>
      <c r="B41" s="188" t="s">
        <v>466</v>
      </c>
      <c r="C41" s="185">
        <f t="shared" ref="C41:H41" si="5">SUMPRODUCT(--(C36:C38="x"),--($N36:$N38="K"))</f>
        <v>0</v>
      </c>
      <c r="D41" s="185">
        <f t="shared" si="5"/>
        <v>0</v>
      </c>
      <c r="E41" s="185">
        <f t="shared" si="5"/>
        <v>0</v>
      </c>
      <c r="F41" s="185">
        <f t="shared" si="5"/>
        <v>0</v>
      </c>
      <c r="G41" s="185">
        <f t="shared" si="5"/>
        <v>0</v>
      </c>
      <c r="H41" s="185">
        <f t="shared" si="5"/>
        <v>0</v>
      </c>
      <c r="I41" s="247">
        <f>SUM(C41:H41)</f>
        <v>0</v>
      </c>
      <c r="J41" s="247"/>
      <c r="K41" s="247"/>
      <c r="L41" s="247"/>
      <c r="M41" s="192"/>
      <c r="N41" s="192"/>
      <c r="O41" s="153"/>
      <c r="P41" s="102"/>
      <c r="Q41" s="102"/>
      <c r="R41" s="153"/>
      <c r="S41" s="102"/>
      <c r="T41" s="102"/>
      <c r="U41" s="153"/>
      <c r="V41" s="102"/>
      <c r="W41" s="102"/>
      <c r="X41" s="102"/>
      <c r="Y41" s="102"/>
      <c r="Z41" s="102"/>
    </row>
    <row r="42" spans="1:26" s="7" customFormat="1" x14ac:dyDescent="0.2">
      <c r="A42" s="6"/>
      <c r="B42" s="6"/>
      <c r="C42" s="34"/>
      <c r="D42" s="34"/>
      <c r="E42" s="34"/>
      <c r="F42" s="34"/>
      <c r="G42" s="34"/>
      <c r="H42" s="34"/>
      <c r="I42" s="176"/>
      <c r="J42" s="176"/>
      <c r="K42" s="176"/>
      <c r="L42" s="176"/>
      <c r="M42" s="177"/>
      <c r="N42" s="35"/>
      <c r="O42" s="153"/>
      <c r="P42" s="102"/>
      <c r="Q42" s="102"/>
      <c r="R42" s="153"/>
      <c r="S42" s="102"/>
      <c r="T42" s="102"/>
      <c r="U42" s="153"/>
      <c r="V42" s="102"/>
      <c r="W42" s="102"/>
      <c r="X42" s="102"/>
      <c r="Y42" s="102"/>
      <c r="Z42" s="102"/>
    </row>
    <row r="43" spans="1:26" s="5" customFormat="1" x14ac:dyDescent="0.2">
      <c r="A43" s="2"/>
      <c r="B43" s="2" t="s">
        <v>76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9"/>
      <c r="N43" s="163"/>
      <c r="O43" s="149"/>
      <c r="P43" s="81"/>
      <c r="Q43" s="81"/>
      <c r="R43" s="149"/>
      <c r="S43" s="81"/>
      <c r="T43" s="81"/>
      <c r="U43" s="149"/>
      <c r="V43" s="81"/>
      <c r="W43" s="81"/>
      <c r="X43" s="81"/>
      <c r="Y43" s="81"/>
      <c r="Z43" s="81"/>
    </row>
    <row r="44" spans="1:26" s="4" customFormat="1" x14ac:dyDescent="0.2">
      <c r="A44" s="3"/>
      <c r="B44" s="186" t="s">
        <v>447</v>
      </c>
      <c r="C44" s="32">
        <f t="shared" ref="C44:H46" si="6">C12+C31+C39</f>
        <v>24</v>
      </c>
      <c r="D44" s="32">
        <f t="shared" si="6"/>
        <v>25</v>
      </c>
      <c r="E44" s="32">
        <f t="shared" si="6"/>
        <v>21</v>
      </c>
      <c r="F44" s="32">
        <f t="shared" si="6"/>
        <v>21</v>
      </c>
      <c r="G44" s="32">
        <f t="shared" si="6"/>
        <v>22</v>
      </c>
      <c r="H44" s="32">
        <f t="shared" si="6"/>
        <v>13</v>
      </c>
      <c r="I44" s="268">
        <f>SUM(C44:H44)</f>
        <v>126</v>
      </c>
      <c r="J44" s="268"/>
      <c r="K44" s="268"/>
      <c r="L44" s="268"/>
      <c r="M44" s="193"/>
      <c r="N44" s="193"/>
      <c r="O44" s="156"/>
      <c r="P44" s="106"/>
      <c r="Q44" s="106"/>
      <c r="R44" s="156"/>
      <c r="S44" s="106"/>
      <c r="T44" s="106"/>
      <c r="U44" s="156"/>
      <c r="V44" s="106"/>
      <c r="W44" s="106"/>
      <c r="X44" s="127"/>
      <c r="Y44" s="127"/>
      <c r="Z44" s="127"/>
    </row>
    <row r="45" spans="1:26" s="7" customFormat="1" x14ac:dyDescent="0.2">
      <c r="A45" s="6"/>
      <c r="B45" s="187" t="s">
        <v>448</v>
      </c>
      <c r="C45" s="34">
        <f t="shared" si="6"/>
        <v>30</v>
      </c>
      <c r="D45" s="34">
        <f t="shared" si="6"/>
        <v>30</v>
      </c>
      <c r="E45" s="34">
        <f t="shared" si="6"/>
        <v>29</v>
      </c>
      <c r="F45" s="34">
        <f t="shared" si="6"/>
        <v>30</v>
      </c>
      <c r="G45" s="34">
        <f t="shared" si="6"/>
        <v>32</v>
      </c>
      <c r="H45" s="34">
        <f t="shared" si="6"/>
        <v>29</v>
      </c>
      <c r="I45" s="249">
        <f>SUM(C45:H45)</f>
        <v>180</v>
      </c>
      <c r="J45" s="249"/>
      <c r="K45" s="249"/>
      <c r="L45" s="249"/>
      <c r="M45" s="191"/>
      <c r="N45" s="191"/>
      <c r="O45" s="157"/>
      <c r="P45" s="107"/>
      <c r="Q45" s="107"/>
      <c r="R45" s="157"/>
      <c r="S45" s="107"/>
      <c r="T45" s="107"/>
      <c r="U45" s="157"/>
      <c r="V45" s="107"/>
      <c r="W45" s="107"/>
      <c r="X45" s="128"/>
      <c r="Y45" s="128"/>
      <c r="Z45" s="128"/>
    </row>
    <row r="46" spans="1:26" x14ac:dyDescent="0.2">
      <c r="A46" s="37"/>
      <c r="B46" s="188" t="s">
        <v>466</v>
      </c>
      <c r="C46" s="240">
        <f t="shared" si="6"/>
        <v>4</v>
      </c>
      <c r="D46" s="240">
        <f t="shared" si="6"/>
        <v>5</v>
      </c>
      <c r="E46" s="240">
        <f t="shared" si="6"/>
        <v>6</v>
      </c>
      <c r="F46" s="240">
        <f t="shared" si="6"/>
        <v>5</v>
      </c>
      <c r="G46" s="240">
        <f t="shared" si="6"/>
        <v>4</v>
      </c>
      <c r="H46" s="240">
        <f t="shared" si="6"/>
        <v>3</v>
      </c>
      <c r="I46" s="247">
        <f>SUM(C46:H46)</f>
        <v>27</v>
      </c>
      <c r="J46" s="247"/>
      <c r="K46" s="247"/>
      <c r="L46" s="247"/>
      <c r="M46" s="192"/>
      <c r="N46" s="192"/>
      <c r="O46" s="158"/>
      <c r="P46" s="108"/>
      <c r="Q46" s="108"/>
      <c r="R46" s="158"/>
      <c r="S46" s="108"/>
      <c r="T46" s="108"/>
      <c r="U46" s="158"/>
      <c r="V46" s="108"/>
      <c r="W46" s="108"/>
      <c r="X46" s="129"/>
      <c r="Y46" s="129"/>
      <c r="Z46" s="129"/>
    </row>
  </sheetData>
  <mergeCells count="25">
    <mergeCell ref="A1:B1"/>
    <mergeCell ref="A2:A3"/>
    <mergeCell ref="B2:B3"/>
    <mergeCell ref="C2:H2"/>
    <mergeCell ref="I2:L2"/>
    <mergeCell ref="Z2:Z3"/>
    <mergeCell ref="U2:W3"/>
    <mergeCell ref="X2:X3"/>
    <mergeCell ref="Y2:Y3"/>
    <mergeCell ref="I12:L12"/>
    <mergeCell ref="I13:L13"/>
    <mergeCell ref="I14:L14"/>
    <mergeCell ref="N2:N3"/>
    <mergeCell ref="O2:Q3"/>
    <mergeCell ref="R2:T3"/>
    <mergeCell ref="M2:M3"/>
    <mergeCell ref="I33:L33"/>
    <mergeCell ref="I31:L31"/>
    <mergeCell ref="I32:L32"/>
    <mergeCell ref="I46:L46"/>
    <mergeCell ref="I39:L39"/>
    <mergeCell ref="I40:L40"/>
    <mergeCell ref="I41:L41"/>
    <mergeCell ref="I44:L44"/>
    <mergeCell ref="I45:L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3" width="3.42578125" style="11" customWidth="1"/>
    <col min="14" max="14" width="3.42578125" style="37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7" ht="16.5" thickBot="1" x14ac:dyDescent="0.25">
      <c r="A1" s="250" t="s">
        <v>62</v>
      </c>
      <c r="B1" s="250"/>
      <c r="W1" s="80" t="s">
        <v>504</v>
      </c>
      <c r="X1" s="80" t="s">
        <v>398</v>
      </c>
    </row>
    <row r="2" spans="1:27" s="5" customFormat="1" ht="12.75" customHeigh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7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7" s="5" customFormat="1" ht="13.5" thickBot="1" x14ac:dyDescent="0.25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1"/>
    </row>
    <row r="5" spans="1:27" s="5" customFormat="1" ht="13.5" thickBot="1" x14ac:dyDescent="0.25">
      <c r="A5" s="26"/>
      <c r="B5" s="216" t="str">
        <f>törzsanyag!B5</f>
        <v>Kritériumtárgyak és szintfelmérők</v>
      </c>
      <c r="C5" s="28"/>
      <c r="D5" s="165"/>
      <c r="E5" s="165"/>
      <c r="F5" s="165"/>
      <c r="G5" s="165"/>
      <c r="H5" s="209"/>
      <c r="I5" s="30"/>
      <c r="J5" s="165"/>
      <c r="K5" s="209"/>
      <c r="L5" s="29"/>
      <c r="M5" s="30">
        <v>0</v>
      </c>
      <c r="N5" s="29"/>
      <c r="O5" s="149"/>
      <c r="P5" s="81"/>
      <c r="Q5" s="81"/>
      <c r="R5" s="149"/>
      <c r="S5" s="81"/>
      <c r="T5" s="81"/>
      <c r="U5" s="149"/>
      <c r="V5" s="81"/>
      <c r="W5" s="82"/>
      <c r="X5" s="16"/>
      <c r="Y5" s="16"/>
      <c r="Z5" s="16"/>
      <c r="AA5" s="21"/>
    </row>
    <row r="6" spans="1:27" s="5" customFormat="1" ht="13.5" thickBot="1" x14ac:dyDescent="0.25">
      <c r="A6" s="26"/>
      <c r="B6" s="216" t="str">
        <f>törzsanyag!B9</f>
        <v>Matematika törzsanyag</v>
      </c>
      <c r="C6" s="28"/>
      <c r="D6" s="165"/>
      <c r="E6" s="165"/>
      <c r="F6" s="165"/>
      <c r="G6" s="165"/>
      <c r="H6" s="209"/>
      <c r="I6" s="30"/>
      <c r="J6" s="165"/>
      <c r="K6" s="209"/>
      <c r="L6" s="29"/>
      <c r="M6" s="30">
        <f>törzsanyag!I25</f>
        <v>25</v>
      </c>
      <c r="N6" s="29"/>
      <c r="O6" s="149"/>
      <c r="P6" s="81"/>
      <c r="Q6" s="81"/>
      <c r="R6" s="149"/>
      <c r="S6" s="81"/>
      <c r="T6" s="81"/>
      <c r="U6" s="149"/>
      <c r="V6" s="81"/>
      <c r="W6" s="82"/>
      <c r="X6" s="16"/>
      <c r="Y6" s="16"/>
      <c r="Z6" s="16"/>
      <c r="AA6" s="21"/>
    </row>
    <row r="7" spans="1:27" s="5" customFormat="1" ht="13.5" thickBot="1" x14ac:dyDescent="0.25">
      <c r="A7" s="26"/>
      <c r="B7" s="216" t="str">
        <f>törzsanyag!B28</f>
        <v>Numerikus matematika, informatika, elektronika</v>
      </c>
      <c r="C7" s="28"/>
      <c r="D7" s="165"/>
      <c r="E7" s="165"/>
      <c r="F7" s="165"/>
      <c r="G7" s="165"/>
      <c r="H7" s="209"/>
      <c r="I7" s="30"/>
      <c r="J7" s="165"/>
      <c r="K7" s="209"/>
      <c r="L7" s="29"/>
      <c r="M7" s="30">
        <f>törzsanyag!I35</f>
        <v>19</v>
      </c>
      <c r="N7" s="29"/>
      <c r="O7" s="149"/>
      <c r="P7" s="81"/>
      <c r="Q7" s="81"/>
      <c r="R7" s="149"/>
      <c r="S7" s="81"/>
      <c r="T7" s="81"/>
      <c r="U7" s="149"/>
      <c r="V7" s="81"/>
      <c r="W7" s="82"/>
      <c r="X7" s="16"/>
      <c r="Y7" s="16"/>
      <c r="Z7" s="16"/>
      <c r="AA7" s="21"/>
    </row>
    <row r="8" spans="1:27" s="5" customFormat="1" ht="13.5" thickBot="1" x14ac:dyDescent="0.25">
      <c r="A8" s="26"/>
      <c r="B8" s="216" t="str">
        <f>törzsanyag!B38</f>
        <v>Fizika törzsanyag</v>
      </c>
      <c r="C8" s="28"/>
      <c r="D8" s="165"/>
      <c r="E8" s="165"/>
      <c r="F8" s="165"/>
      <c r="G8" s="165"/>
      <c r="H8" s="209"/>
      <c r="I8" s="30"/>
      <c r="J8" s="165"/>
      <c r="K8" s="209"/>
      <c r="L8" s="29"/>
      <c r="M8" s="30">
        <f>törzsanyag!I66</f>
        <v>44</v>
      </c>
      <c r="N8" s="29"/>
      <c r="O8" s="149"/>
      <c r="P8" s="81"/>
      <c r="Q8" s="81"/>
      <c r="R8" s="149"/>
      <c r="S8" s="81"/>
      <c r="T8" s="81"/>
      <c r="U8" s="149"/>
      <c r="V8" s="81"/>
      <c r="W8" s="82"/>
      <c r="X8" s="16"/>
      <c r="Y8" s="16"/>
      <c r="Z8" s="16"/>
      <c r="AA8" s="21"/>
    </row>
    <row r="9" spans="1:27" s="5" customFormat="1" ht="13.5" thickBot="1" x14ac:dyDescent="0.25">
      <c r="A9" s="26"/>
      <c r="B9" s="216" t="str">
        <f>törzsanyag!B69</f>
        <v>Fizika laboratórium</v>
      </c>
      <c r="C9" s="28"/>
      <c r="D9" s="165"/>
      <c r="E9" s="165"/>
      <c r="F9" s="165"/>
      <c r="G9" s="165"/>
      <c r="H9" s="209"/>
      <c r="I9" s="30"/>
      <c r="J9" s="165"/>
      <c r="K9" s="209"/>
      <c r="L9" s="29"/>
      <c r="M9" s="30">
        <f>törzsanyag!I74</f>
        <v>15</v>
      </c>
      <c r="N9" s="29"/>
      <c r="O9" s="149"/>
      <c r="P9" s="81"/>
      <c r="Q9" s="81"/>
      <c r="R9" s="149"/>
      <c r="S9" s="81"/>
      <c r="T9" s="81"/>
      <c r="U9" s="149"/>
      <c r="V9" s="81"/>
      <c r="W9" s="82"/>
      <c r="X9" s="16"/>
      <c r="Y9" s="16"/>
      <c r="Z9" s="16"/>
      <c r="AA9" s="21"/>
    </row>
    <row r="10" spans="1:27" s="5" customFormat="1" ht="13.5" thickBot="1" x14ac:dyDescent="0.25">
      <c r="A10" s="26"/>
      <c r="B10" s="216" t="str">
        <f>törzsanyag!B90</f>
        <v>Elméleti Fizika B</v>
      </c>
      <c r="C10" s="28"/>
      <c r="D10" s="165"/>
      <c r="E10" s="165"/>
      <c r="F10" s="165"/>
      <c r="G10" s="165"/>
      <c r="H10" s="209"/>
      <c r="I10" s="30"/>
      <c r="J10" s="165"/>
      <c r="K10" s="209"/>
      <c r="L10" s="29"/>
      <c r="M10" s="30">
        <f>törzsanyag!I100</f>
        <v>16</v>
      </c>
      <c r="N10" s="29"/>
      <c r="O10" s="149"/>
      <c r="P10" s="81"/>
      <c r="Q10" s="81"/>
      <c r="R10" s="149"/>
      <c r="S10" s="81"/>
      <c r="T10" s="81"/>
      <c r="U10" s="149"/>
      <c r="V10" s="81"/>
      <c r="W10" s="82"/>
      <c r="X10" s="16"/>
      <c r="Y10" s="16"/>
      <c r="Z10" s="16"/>
      <c r="AA10" s="21"/>
    </row>
    <row r="11" spans="1:27" s="5" customFormat="1" ht="13.5" thickBot="1" x14ac:dyDescent="0.25">
      <c r="A11" s="26"/>
      <c r="B11" s="216" t="str">
        <f>törzsanyag!B103</f>
        <v>Szakdolgozat</v>
      </c>
      <c r="C11" s="28"/>
      <c r="D11" s="165"/>
      <c r="E11" s="165"/>
      <c r="F11" s="165"/>
      <c r="G11" s="165"/>
      <c r="H11" s="209"/>
      <c r="I11" s="30"/>
      <c r="J11" s="165"/>
      <c r="K11" s="209"/>
      <c r="L11" s="29"/>
      <c r="M11" s="30">
        <f>törzsanyag!I106</f>
        <v>10</v>
      </c>
      <c r="N11" s="29"/>
      <c r="O11" s="149"/>
      <c r="P11" s="81"/>
      <c r="Q11" s="81"/>
      <c r="R11" s="149"/>
      <c r="S11" s="81"/>
      <c r="T11" s="81"/>
      <c r="U11" s="149"/>
      <c r="V11" s="81"/>
      <c r="W11" s="82"/>
      <c r="X11" s="16"/>
      <c r="Y11" s="16"/>
      <c r="Z11" s="16"/>
      <c r="AA11" s="21"/>
    </row>
    <row r="12" spans="1:27" s="5" customFormat="1" x14ac:dyDescent="0.2">
      <c r="A12" s="26"/>
      <c r="B12" s="215" t="s">
        <v>447</v>
      </c>
      <c r="C12" s="32">
        <f>törzsanyag!C24+törzsanyag!C34+törzsanyag!C65+törzsanyag!C73+törzsanyag!C99+törzsanyag!C105</f>
        <v>24</v>
      </c>
      <c r="D12" s="32">
        <f>törzsanyag!D24+törzsanyag!D34+törzsanyag!D65+törzsanyag!D73+törzsanyag!D99+törzsanyag!D105</f>
        <v>25</v>
      </c>
      <c r="E12" s="32">
        <f>törzsanyag!E24+törzsanyag!E34+törzsanyag!E65+törzsanyag!E73+törzsanyag!E99+törzsanyag!E105</f>
        <v>17</v>
      </c>
      <c r="F12" s="32">
        <f>törzsanyag!F24+törzsanyag!F34+törzsanyag!F65+törzsanyag!F73+törzsanyag!F99+törzsanyag!F105</f>
        <v>13</v>
      </c>
      <c r="G12" s="32">
        <f>törzsanyag!G24+törzsanyag!G34+törzsanyag!G65+törzsanyag!G73+törzsanyag!G99+törzsanyag!G105</f>
        <v>10</v>
      </c>
      <c r="H12" s="32">
        <f>törzsanyag!H24+törzsanyag!H34+törzsanyag!H65+törzsanyag!H73+törzsanyag!H99+törzsanyag!H105</f>
        <v>3</v>
      </c>
      <c r="I12" s="267">
        <f>SUM(C12:H12)</f>
        <v>92</v>
      </c>
      <c r="J12" s="267"/>
      <c r="K12" s="267"/>
      <c r="L12" s="267"/>
      <c r="M12" s="23"/>
      <c r="N12" s="23"/>
      <c r="O12" s="149"/>
      <c r="P12" s="81"/>
      <c r="Q12" s="81"/>
      <c r="R12" s="149"/>
      <c r="S12" s="81"/>
      <c r="T12" s="81"/>
      <c r="U12" s="149"/>
      <c r="V12" s="81"/>
      <c r="W12" s="82"/>
      <c r="X12" s="16"/>
      <c r="Y12" s="16"/>
      <c r="Z12" s="16"/>
      <c r="AA12" s="21"/>
    </row>
    <row r="13" spans="1:27" s="5" customFormat="1" x14ac:dyDescent="0.2">
      <c r="A13" s="26"/>
      <c r="B13" s="187" t="s">
        <v>448</v>
      </c>
      <c r="C13" s="34">
        <f>törzsanyag!C25+törzsanyag!C35+törzsanyag!C66+törzsanyag!C74+törzsanyag!C100+törzsanyag!C106</f>
        <v>30</v>
      </c>
      <c r="D13" s="34">
        <f>törzsanyag!D25+törzsanyag!D35+törzsanyag!D66+törzsanyag!D74+törzsanyag!D100+törzsanyag!D106</f>
        <v>30</v>
      </c>
      <c r="E13" s="34">
        <f>törzsanyag!E25+törzsanyag!E35+törzsanyag!E66+törzsanyag!E74+törzsanyag!E100+törzsanyag!E106</f>
        <v>23</v>
      </c>
      <c r="F13" s="34">
        <f>törzsanyag!F25+törzsanyag!F35+törzsanyag!F66+törzsanyag!F74+törzsanyag!F100+törzsanyag!F106</f>
        <v>18</v>
      </c>
      <c r="G13" s="34">
        <f>törzsanyag!G25+törzsanyag!G35+törzsanyag!G66+törzsanyag!G74+törzsanyag!G100+törzsanyag!G106</f>
        <v>14</v>
      </c>
      <c r="H13" s="34">
        <f>törzsanyag!H25+törzsanyag!H35+törzsanyag!H66+törzsanyag!H74+törzsanyag!H100+törzsanyag!H106</f>
        <v>14</v>
      </c>
      <c r="I13" s="249">
        <f>SUM(C13:H13)</f>
        <v>129</v>
      </c>
      <c r="J13" s="249"/>
      <c r="K13" s="249"/>
      <c r="L13" s="249"/>
      <c r="M13" s="23"/>
      <c r="N13" s="23"/>
      <c r="O13" s="149"/>
      <c r="P13" s="81"/>
      <c r="Q13" s="81"/>
      <c r="R13" s="149"/>
      <c r="S13" s="81"/>
      <c r="T13" s="81"/>
      <c r="U13" s="149"/>
      <c r="V13" s="81"/>
      <c r="W13" s="82"/>
      <c r="X13" s="16"/>
      <c r="Y13" s="16"/>
      <c r="Z13" s="16"/>
      <c r="AA13" s="21"/>
    </row>
    <row r="14" spans="1:27" s="5" customFormat="1" x14ac:dyDescent="0.2">
      <c r="A14" s="26"/>
      <c r="B14" s="188" t="s">
        <v>466</v>
      </c>
      <c r="C14" s="185">
        <f>törzsanyag!C26+törzsanyag!C36+törzsanyag!C67+törzsanyag!C75+törzsanyag!C101+törzsanyag!C107</f>
        <v>4</v>
      </c>
      <c r="D14" s="185">
        <f>törzsanyag!D26+törzsanyag!D36+törzsanyag!D67+törzsanyag!D75+törzsanyag!D101+törzsanyag!D107</f>
        <v>5</v>
      </c>
      <c r="E14" s="185">
        <f>törzsanyag!E26+törzsanyag!E36+törzsanyag!E67+törzsanyag!E75+törzsanyag!E101+törzsanyag!E107</f>
        <v>4</v>
      </c>
      <c r="F14" s="185">
        <f>törzsanyag!F26+törzsanyag!F36+törzsanyag!F67+törzsanyag!F75+törzsanyag!F101+törzsanyag!F107</f>
        <v>2</v>
      </c>
      <c r="G14" s="185">
        <f>törzsanyag!G26+törzsanyag!G36+törzsanyag!G67+törzsanyag!G75+törzsanyag!G101+törzsanyag!G107</f>
        <v>2</v>
      </c>
      <c r="H14" s="185">
        <f>törzsanyag!H26+törzsanyag!H36+törzsanyag!H67+törzsanyag!H75+törzsanyag!H101+törzsanyag!H107</f>
        <v>1</v>
      </c>
      <c r="I14" s="247">
        <f>SUM(C14:H14)</f>
        <v>18</v>
      </c>
      <c r="J14" s="247"/>
      <c r="K14" s="247"/>
      <c r="L14" s="247"/>
      <c r="M14" s="23"/>
      <c r="N14" s="23"/>
      <c r="O14" s="149"/>
      <c r="P14" s="81"/>
      <c r="Q14" s="81"/>
      <c r="R14" s="149"/>
      <c r="S14" s="81"/>
      <c r="T14" s="81"/>
      <c r="U14" s="149"/>
      <c r="V14" s="81"/>
      <c r="W14" s="82"/>
      <c r="X14" s="16"/>
      <c r="Y14" s="16"/>
      <c r="Z14" s="16"/>
      <c r="AA14" s="21"/>
    </row>
    <row r="15" spans="1:27" s="5" customFormat="1" x14ac:dyDescent="0.2">
      <c r="A15" s="26"/>
      <c r="C15" s="163"/>
      <c r="D15" s="163"/>
      <c r="E15" s="163"/>
      <c r="F15" s="163"/>
      <c r="G15" s="163"/>
      <c r="H15" s="23"/>
      <c r="I15" s="23"/>
      <c r="J15" s="23"/>
      <c r="K15" s="23"/>
      <c r="L15" s="23"/>
      <c r="M15" s="23"/>
      <c r="N15" s="23"/>
      <c r="O15" s="149"/>
      <c r="P15" s="81"/>
      <c r="Q15" s="81"/>
      <c r="R15" s="149"/>
      <c r="S15" s="81"/>
      <c r="T15" s="81"/>
      <c r="U15" s="149"/>
      <c r="V15" s="81"/>
      <c r="W15" s="82"/>
      <c r="X15" s="16"/>
      <c r="Y15" s="16"/>
      <c r="Z15" s="16"/>
      <c r="AA15" s="21"/>
    </row>
    <row r="16" spans="1:27" s="5" customFormat="1" ht="13.5" thickBot="1" x14ac:dyDescent="0.25">
      <c r="A16" s="25"/>
      <c r="B16" s="25" t="s">
        <v>62</v>
      </c>
      <c r="C16" s="163"/>
      <c r="D16" s="163"/>
      <c r="E16" s="163"/>
      <c r="F16" s="163"/>
      <c r="G16" s="163"/>
      <c r="H16" s="163"/>
      <c r="I16" s="168"/>
      <c r="J16" s="168"/>
      <c r="K16" s="168"/>
      <c r="L16" s="168"/>
      <c r="M16" s="208"/>
      <c r="N16" s="163"/>
      <c r="O16" s="149"/>
      <c r="P16" s="81"/>
      <c r="Q16" s="81"/>
      <c r="R16" s="149"/>
      <c r="S16" s="81"/>
      <c r="T16" s="90"/>
      <c r="U16" s="151"/>
      <c r="V16" s="90"/>
      <c r="W16" s="90"/>
      <c r="X16" s="81"/>
      <c r="Y16" s="81"/>
      <c r="Z16" s="81"/>
    </row>
    <row r="17" spans="1:26" s="5" customFormat="1" ht="13.5" thickBot="1" x14ac:dyDescent="0.25">
      <c r="A17" s="117" t="s">
        <v>382</v>
      </c>
      <c r="B17" s="17" t="s">
        <v>32</v>
      </c>
      <c r="C17" s="28"/>
      <c r="D17" s="165"/>
      <c r="E17" s="165" t="s">
        <v>0</v>
      </c>
      <c r="F17" s="165"/>
      <c r="G17" s="165"/>
      <c r="H17" s="209"/>
      <c r="I17" s="30">
        <v>2</v>
      </c>
      <c r="J17" s="165"/>
      <c r="K17" s="165"/>
      <c r="L17" s="29"/>
      <c r="M17" s="30">
        <v>2</v>
      </c>
      <c r="N17" s="29" t="s">
        <v>451</v>
      </c>
      <c r="O17" s="195"/>
      <c r="P17" s="112"/>
      <c r="Q17" s="111"/>
      <c r="R17" s="195"/>
      <c r="S17" s="109"/>
      <c r="T17" s="111"/>
      <c r="U17" s="195"/>
      <c r="V17" s="109"/>
      <c r="W17" s="111"/>
      <c r="X17" s="117" t="s">
        <v>398</v>
      </c>
      <c r="Y17" s="117"/>
      <c r="Z17" s="117"/>
    </row>
    <row r="18" spans="1:26" s="5" customFormat="1" ht="13.5" thickBot="1" x14ac:dyDescent="0.25">
      <c r="A18" s="117" t="s">
        <v>383</v>
      </c>
      <c r="B18" s="17" t="s">
        <v>33</v>
      </c>
      <c r="C18" s="28"/>
      <c r="D18" s="165"/>
      <c r="E18" s="165" t="s">
        <v>0</v>
      </c>
      <c r="F18" s="165"/>
      <c r="G18" s="165"/>
      <c r="H18" s="209"/>
      <c r="I18" s="30">
        <v>2</v>
      </c>
      <c r="J18" s="165"/>
      <c r="K18" s="165"/>
      <c r="L18" s="29"/>
      <c r="M18" s="30">
        <v>2</v>
      </c>
      <c r="N18" s="29" t="s">
        <v>451</v>
      </c>
      <c r="O18" s="195"/>
      <c r="P18" s="112"/>
      <c r="Q18" s="111"/>
      <c r="R18" s="195"/>
      <c r="S18" s="109"/>
      <c r="T18" s="111"/>
      <c r="U18" s="195"/>
      <c r="V18" s="109"/>
      <c r="W18" s="111"/>
      <c r="X18" s="117" t="s">
        <v>399</v>
      </c>
      <c r="Y18" s="117"/>
      <c r="Z18" s="117"/>
    </row>
    <row r="19" spans="1:26" s="5" customFormat="1" ht="13.5" thickBot="1" x14ac:dyDescent="0.25">
      <c r="A19" s="117" t="s">
        <v>384</v>
      </c>
      <c r="B19" s="17" t="s">
        <v>86</v>
      </c>
      <c r="C19" s="28"/>
      <c r="D19" s="165"/>
      <c r="E19" s="165" t="s">
        <v>0</v>
      </c>
      <c r="F19" s="165"/>
      <c r="G19" s="165"/>
      <c r="H19" s="209"/>
      <c r="I19" s="30"/>
      <c r="J19" s="165">
        <v>2</v>
      </c>
      <c r="K19" s="165"/>
      <c r="L19" s="29"/>
      <c r="M19" s="30">
        <v>3</v>
      </c>
      <c r="N19" s="29" t="s">
        <v>452</v>
      </c>
      <c r="O19" s="195"/>
      <c r="P19" s="112"/>
      <c r="Q19" s="111"/>
      <c r="R19" s="195"/>
      <c r="S19" s="109"/>
      <c r="T19" s="111"/>
      <c r="U19" s="195"/>
      <c r="V19" s="109"/>
      <c r="W19" s="111"/>
      <c r="X19" s="117" t="s">
        <v>400</v>
      </c>
      <c r="Y19" s="117"/>
      <c r="Z19" s="117"/>
    </row>
    <row r="20" spans="1:26" s="5" customFormat="1" ht="13.5" thickBot="1" x14ac:dyDescent="0.25">
      <c r="A20" s="117" t="s">
        <v>385</v>
      </c>
      <c r="B20" s="17" t="s">
        <v>91</v>
      </c>
      <c r="C20" s="28"/>
      <c r="D20" s="165"/>
      <c r="E20" s="165"/>
      <c r="F20" s="165" t="s">
        <v>0</v>
      </c>
      <c r="G20" s="165"/>
      <c r="H20" s="209"/>
      <c r="I20" s="30"/>
      <c r="J20" s="165">
        <v>2</v>
      </c>
      <c r="K20" s="165"/>
      <c r="L20" s="29"/>
      <c r="M20" s="30">
        <v>3</v>
      </c>
      <c r="N20" s="29" t="s">
        <v>452</v>
      </c>
      <c r="O20" s="195"/>
      <c r="P20" s="112"/>
      <c r="Q20" s="111"/>
      <c r="R20" s="195"/>
      <c r="S20" s="109"/>
      <c r="T20" s="111"/>
      <c r="U20" s="195"/>
      <c r="V20" s="109"/>
      <c r="W20" s="111"/>
      <c r="X20" s="117" t="s">
        <v>401</v>
      </c>
      <c r="Y20" s="117"/>
      <c r="Z20" s="117"/>
    </row>
    <row r="21" spans="1:26" s="5" customFormat="1" x14ac:dyDescent="0.2">
      <c r="A21" s="124" t="s">
        <v>386</v>
      </c>
      <c r="B21" s="63" t="s">
        <v>89</v>
      </c>
      <c r="C21" s="213"/>
      <c r="D21" s="170"/>
      <c r="E21" s="170"/>
      <c r="F21" s="170" t="s">
        <v>0</v>
      </c>
      <c r="G21" s="170"/>
      <c r="H21" s="211"/>
      <c r="I21" s="41">
        <v>1</v>
      </c>
      <c r="J21" s="170"/>
      <c r="K21" s="170"/>
      <c r="L21" s="42"/>
      <c r="M21" s="41">
        <v>2</v>
      </c>
      <c r="N21" s="42" t="s">
        <v>470</v>
      </c>
      <c r="O21" s="161"/>
      <c r="P21" s="144"/>
      <c r="Q21" s="145"/>
      <c r="R21" s="161"/>
      <c r="S21" s="113"/>
      <c r="T21" s="145"/>
      <c r="U21" s="161"/>
      <c r="V21" s="113"/>
      <c r="W21" s="145"/>
      <c r="X21" s="124" t="s">
        <v>402</v>
      </c>
      <c r="Y21" s="124"/>
      <c r="Z21" s="124"/>
    </row>
    <row r="22" spans="1:26" s="5" customFormat="1" ht="13.5" thickBot="1" x14ac:dyDescent="0.25">
      <c r="A22" s="139" t="s">
        <v>387</v>
      </c>
      <c r="B22" s="143" t="s">
        <v>89</v>
      </c>
      <c r="C22" s="214"/>
      <c r="D22" s="172"/>
      <c r="E22" s="172"/>
      <c r="F22" s="172" t="s">
        <v>0</v>
      </c>
      <c r="G22" s="172"/>
      <c r="H22" s="212"/>
      <c r="I22" s="46"/>
      <c r="J22" s="172">
        <v>2</v>
      </c>
      <c r="K22" s="172"/>
      <c r="L22" s="47"/>
      <c r="M22" s="46">
        <v>3</v>
      </c>
      <c r="N22" s="47" t="s">
        <v>452</v>
      </c>
      <c r="O22" s="74"/>
      <c r="P22" s="146"/>
      <c r="Q22" s="104"/>
      <c r="R22" s="74"/>
      <c r="S22" s="103"/>
      <c r="T22" s="104"/>
      <c r="U22" s="74"/>
      <c r="V22" s="103"/>
      <c r="W22" s="104"/>
      <c r="X22" s="139" t="s">
        <v>403</v>
      </c>
      <c r="Y22" s="139"/>
      <c r="Z22" s="139"/>
    </row>
    <row r="23" spans="1:26" s="5" customFormat="1" ht="13.5" thickBot="1" x14ac:dyDescent="0.25">
      <c r="A23" s="117" t="s">
        <v>388</v>
      </c>
      <c r="B23" s="17" t="s">
        <v>93</v>
      </c>
      <c r="C23" s="28"/>
      <c r="D23" s="165"/>
      <c r="E23" s="165"/>
      <c r="F23" s="165"/>
      <c r="G23" s="165" t="s">
        <v>0</v>
      </c>
      <c r="H23" s="209"/>
      <c r="I23" s="30"/>
      <c r="J23" s="165">
        <v>2</v>
      </c>
      <c r="K23" s="165"/>
      <c r="L23" s="29"/>
      <c r="M23" s="30">
        <v>4</v>
      </c>
      <c r="N23" s="29" t="s">
        <v>452</v>
      </c>
      <c r="O23" s="195" t="s">
        <v>443</v>
      </c>
      <c r="P23" s="112" t="str">
        <f>A$20</f>
        <v>geofalkgeog17ga</v>
      </c>
      <c r="Q23" s="198" t="str">
        <f>B$20</f>
        <v>Alkalmazott geofizika</v>
      </c>
      <c r="R23" s="195"/>
      <c r="S23" s="109"/>
      <c r="T23" s="111"/>
      <c r="U23" s="195"/>
      <c r="V23" s="109"/>
      <c r="W23" s="111"/>
      <c r="X23" s="117" t="s">
        <v>398</v>
      </c>
      <c r="Y23" s="117"/>
      <c r="Z23" s="117"/>
    </row>
    <row r="24" spans="1:26" s="5" customFormat="1" x14ac:dyDescent="0.2">
      <c r="A24" s="124" t="s">
        <v>389</v>
      </c>
      <c r="B24" s="63" t="s">
        <v>90</v>
      </c>
      <c r="C24" s="213"/>
      <c r="D24" s="170"/>
      <c r="E24" s="170"/>
      <c r="F24" s="170"/>
      <c r="G24" s="170" t="s">
        <v>0</v>
      </c>
      <c r="H24" s="211"/>
      <c r="I24" s="41">
        <v>2</v>
      </c>
      <c r="J24" s="170"/>
      <c r="K24" s="170"/>
      <c r="L24" s="42"/>
      <c r="M24" s="41">
        <v>3</v>
      </c>
      <c r="N24" s="42" t="s">
        <v>451</v>
      </c>
      <c r="O24" s="161"/>
      <c r="P24" s="144"/>
      <c r="Q24" s="145"/>
      <c r="R24" s="161"/>
      <c r="S24" s="113"/>
      <c r="T24" s="145"/>
      <c r="U24" s="161"/>
      <c r="V24" s="113"/>
      <c r="W24" s="145"/>
      <c r="X24" s="124" t="s">
        <v>404</v>
      </c>
      <c r="Y24" s="124"/>
      <c r="Z24" s="124"/>
    </row>
    <row r="25" spans="1:26" s="5" customFormat="1" ht="13.5" thickBot="1" x14ac:dyDescent="0.25">
      <c r="A25" s="139" t="s">
        <v>390</v>
      </c>
      <c r="B25" s="143" t="s">
        <v>90</v>
      </c>
      <c r="C25" s="214"/>
      <c r="D25" s="172"/>
      <c r="E25" s="172"/>
      <c r="F25" s="172"/>
      <c r="G25" s="172" t="s">
        <v>0</v>
      </c>
      <c r="H25" s="212"/>
      <c r="I25" s="46"/>
      <c r="J25" s="172">
        <v>1</v>
      </c>
      <c r="K25" s="172"/>
      <c r="L25" s="47"/>
      <c r="M25" s="46">
        <v>2</v>
      </c>
      <c r="N25" s="47" t="s">
        <v>452</v>
      </c>
      <c r="O25" s="74"/>
      <c r="P25" s="146"/>
      <c r="Q25" s="104"/>
      <c r="R25" s="74"/>
      <c r="S25" s="103"/>
      <c r="T25" s="104"/>
      <c r="U25" s="74"/>
      <c r="V25" s="103"/>
      <c r="W25" s="104"/>
      <c r="X25" s="139" t="s">
        <v>401</v>
      </c>
      <c r="Y25" s="139"/>
      <c r="Z25" s="139"/>
    </row>
    <row r="26" spans="1:26" s="5" customFormat="1" ht="13.5" thickBot="1" x14ac:dyDescent="0.25">
      <c r="A26" s="117" t="s">
        <v>391</v>
      </c>
      <c r="B26" s="17" t="s">
        <v>87</v>
      </c>
      <c r="C26" s="28"/>
      <c r="D26" s="165"/>
      <c r="E26" s="165"/>
      <c r="F26" s="165"/>
      <c r="G26" s="165" t="s">
        <v>0</v>
      </c>
      <c r="H26" s="209"/>
      <c r="I26" s="30">
        <v>2</v>
      </c>
      <c r="J26" s="165"/>
      <c r="K26" s="165"/>
      <c r="L26" s="29"/>
      <c r="M26" s="30">
        <v>3</v>
      </c>
      <c r="N26" s="29" t="s">
        <v>451</v>
      </c>
      <c r="O26" s="195"/>
      <c r="P26" s="112"/>
      <c r="Q26" s="111"/>
      <c r="R26" s="195"/>
      <c r="S26" s="109"/>
      <c r="T26" s="111"/>
      <c r="U26" s="195"/>
      <c r="V26" s="109"/>
      <c r="W26" s="111"/>
      <c r="X26" s="117" t="s">
        <v>404</v>
      </c>
      <c r="Y26" s="117"/>
      <c r="Z26" s="117"/>
    </row>
    <row r="27" spans="1:26" s="5" customFormat="1" ht="13.5" thickBot="1" x14ac:dyDescent="0.25">
      <c r="A27" s="117" t="s">
        <v>392</v>
      </c>
      <c r="B27" s="17" t="s">
        <v>34</v>
      </c>
      <c r="C27" s="28"/>
      <c r="D27" s="165"/>
      <c r="E27" s="165"/>
      <c r="F27" s="165"/>
      <c r="G27" s="165" t="s">
        <v>0</v>
      </c>
      <c r="H27" s="209"/>
      <c r="I27" s="30">
        <v>2</v>
      </c>
      <c r="J27" s="165"/>
      <c r="K27" s="165"/>
      <c r="L27" s="29"/>
      <c r="M27" s="30">
        <v>2</v>
      </c>
      <c r="N27" s="29" t="s">
        <v>451</v>
      </c>
      <c r="O27" s="195"/>
      <c r="P27" s="112"/>
      <c r="Q27" s="111"/>
      <c r="R27" s="195"/>
      <c r="S27" s="109"/>
      <c r="T27" s="111"/>
      <c r="U27" s="195"/>
      <c r="V27" s="109"/>
      <c r="W27" s="111"/>
      <c r="X27" s="117" t="s">
        <v>403</v>
      </c>
      <c r="Y27" s="117"/>
      <c r="Z27" s="117"/>
    </row>
    <row r="28" spans="1:26" s="5" customFormat="1" x14ac:dyDescent="0.2">
      <c r="A28" s="124" t="s">
        <v>393</v>
      </c>
      <c r="B28" s="63" t="s">
        <v>35</v>
      </c>
      <c r="C28" s="213"/>
      <c r="D28" s="170"/>
      <c r="E28" s="170"/>
      <c r="F28" s="170"/>
      <c r="G28" s="170"/>
      <c r="H28" s="211" t="s">
        <v>0</v>
      </c>
      <c r="I28" s="41">
        <v>2</v>
      </c>
      <c r="J28" s="170"/>
      <c r="K28" s="170"/>
      <c r="L28" s="42"/>
      <c r="M28" s="41">
        <v>3</v>
      </c>
      <c r="N28" s="42" t="s">
        <v>451</v>
      </c>
      <c r="O28" s="161"/>
      <c r="P28" s="144"/>
      <c r="Q28" s="145"/>
      <c r="R28" s="161"/>
      <c r="S28" s="113"/>
      <c r="T28" s="145"/>
      <c r="U28" s="161"/>
      <c r="V28" s="113"/>
      <c r="W28" s="145"/>
      <c r="X28" s="124" t="s">
        <v>405</v>
      </c>
      <c r="Y28" s="124"/>
      <c r="Z28" s="124"/>
    </row>
    <row r="29" spans="1:26" s="5" customFormat="1" ht="13.5" thickBot="1" x14ac:dyDescent="0.25">
      <c r="A29" s="139" t="s">
        <v>394</v>
      </c>
      <c r="B29" s="143" t="s">
        <v>35</v>
      </c>
      <c r="C29" s="214"/>
      <c r="D29" s="172"/>
      <c r="E29" s="172"/>
      <c r="F29" s="172"/>
      <c r="G29" s="172"/>
      <c r="H29" s="212" t="s">
        <v>0</v>
      </c>
      <c r="I29" s="46"/>
      <c r="J29" s="172">
        <v>2</v>
      </c>
      <c r="K29" s="172"/>
      <c r="L29" s="47"/>
      <c r="M29" s="46">
        <v>3</v>
      </c>
      <c r="N29" s="47" t="s">
        <v>452</v>
      </c>
      <c r="O29" s="74"/>
      <c r="P29" s="146"/>
      <c r="Q29" s="104"/>
      <c r="R29" s="74"/>
      <c r="S29" s="103"/>
      <c r="T29" s="104"/>
      <c r="U29" s="74"/>
      <c r="V29" s="103"/>
      <c r="W29" s="104"/>
      <c r="X29" s="139" t="s">
        <v>406</v>
      </c>
      <c r="Y29" s="139"/>
      <c r="Z29" s="139"/>
    </row>
    <row r="30" spans="1:26" s="5" customFormat="1" x14ac:dyDescent="0.2">
      <c r="A30" s="124" t="s">
        <v>395</v>
      </c>
      <c r="B30" s="63" t="s">
        <v>92</v>
      </c>
      <c r="C30" s="213"/>
      <c r="D30" s="170"/>
      <c r="E30" s="170"/>
      <c r="F30" s="170"/>
      <c r="G30" s="170"/>
      <c r="H30" s="211" t="s">
        <v>0</v>
      </c>
      <c r="I30" s="41">
        <v>3</v>
      </c>
      <c r="J30" s="170"/>
      <c r="K30" s="170"/>
      <c r="L30" s="42"/>
      <c r="M30" s="41">
        <v>3</v>
      </c>
      <c r="N30" s="42" t="s">
        <v>451</v>
      </c>
      <c r="O30" s="161"/>
      <c r="P30" s="144"/>
      <c r="Q30" s="145"/>
      <c r="R30" s="161"/>
      <c r="S30" s="113"/>
      <c r="T30" s="145"/>
      <c r="U30" s="161"/>
      <c r="V30" s="113"/>
      <c r="W30" s="145"/>
      <c r="X30" s="124" t="s">
        <v>407</v>
      </c>
      <c r="Y30" s="124"/>
      <c r="Z30" s="124"/>
    </row>
    <row r="31" spans="1:26" s="5" customFormat="1" ht="13.5" thickBot="1" x14ac:dyDescent="0.25">
      <c r="A31" s="139" t="s">
        <v>396</v>
      </c>
      <c r="B31" s="143" t="s">
        <v>92</v>
      </c>
      <c r="C31" s="214"/>
      <c r="D31" s="172"/>
      <c r="E31" s="172"/>
      <c r="F31" s="172"/>
      <c r="G31" s="172"/>
      <c r="H31" s="212" t="s">
        <v>0</v>
      </c>
      <c r="I31" s="46"/>
      <c r="J31" s="172">
        <v>1</v>
      </c>
      <c r="K31" s="172"/>
      <c r="L31" s="47"/>
      <c r="M31" s="46">
        <v>2</v>
      </c>
      <c r="N31" s="47" t="s">
        <v>452</v>
      </c>
      <c r="O31" s="74"/>
      <c r="P31" s="146"/>
      <c r="Q31" s="104"/>
      <c r="R31" s="74"/>
      <c r="S31" s="103"/>
      <c r="T31" s="104"/>
      <c r="U31" s="74"/>
      <c r="V31" s="103"/>
      <c r="W31" s="104"/>
      <c r="X31" s="139" t="s">
        <v>404</v>
      </c>
      <c r="Y31" s="139"/>
      <c r="Z31" s="139"/>
    </row>
    <row r="32" spans="1:26" s="5" customFormat="1" ht="13.5" thickBot="1" x14ac:dyDescent="0.25">
      <c r="A32" s="117" t="s">
        <v>397</v>
      </c>
      <c r="B32" s="17" t="s">
        <v>88</v>
      </c>
      <c r="C32" s="28"/>
      <c r="D32" s="165"/>
      <c r="E32" s="165"/>
      <c r="F32" s="165"/>
      <c r="G32" s="165"/>
      <c r="H32" s="209" t="s">
        <v>0</v>
      </c>
      <c r="I32" s="30">
        <v>2</v>
      </c>
      <c r="J32" s="165"/>
      <c r="K32" s="165"/>
      <c r="L32" s="29"/>
      <c r="M32" s="30">
        <v>2</v>
      </c>
      <c r="N32" s="29" t="s">
        <v>451</v>
      </c>
      <c r="O32" s="195"/>
      <c r="P32" s="112"/>
      <c r="Q32" s="111"/>
      <c r="R32" s="195"/>
      <c r="S32" s="109"/>
      <c r="T32" s="111"/>
      <c r="U32" s="195"/>
      <c r="V32" s="109"/>
      <c r="W32" s="111"/>
      <c r="X32" s="117" t="s">
        <v>408</v>
      </c>
      <c r="Y32" s="117"/>
      <c r="Z32" s="117"/>
    </row>
    <row r="33" spans="1:26" s="4" customFormat="1" x14ac:dyDescent="0.2">
      <c r="A33" s="3"/>
      <c r="B33" s="186" t="s">
        <v>447</v>
      </c>
      <c r="C33" s="32">
        <f t="shared" ref="C33:H33" si="0">SUMIF(C17:C32,"=x",$I17:$I32)+SUMIF(C17:C32,"=x",$J17:$J32)+SUMIF(C17:C32,"=x",$K17:$K32)</f>
        <v>0</v>
      </c>
      <c r="D33" s="32">
        <f t="shared" si="0"/>
        <v>0</v>
      </c>
      <c r="E33" s="32">
        <f t="shared" si="0"/>
        <v>6</v>
      </c>
      <c r="F33" s="32">
        <f t="shared" si="0"/>
        <v>5</v>
      </c>
      <c r="G33" s="32">
        <f t="shared" si="0"/>
        <v>9</v>
      </c>
      <c r="H33" s="32">
        <f t="shared" si="0"/>
        <v>10</v>
      </c>
      <c r="I33" s="248">
        <f>SUM(C33:H33)</f>
        <v>30</v>
      </c>
      <c r="J33" s="248"/>
      <c r="K33" s="248"/>
      <c r="L33" s="248"/>
      <c r="M33" s="210"/>
      <c r="N33" s="175"/>
      <c r="O33" s="156"/>
      <c r="P33" s="106"/>
      <c r="Q33" s="106"/>
      <c r="R33" s="156"/>
      <c r="S33" s="106"/>
      <c r="T33" s="106"/>
      <c r="U33" s="156"/>
      <c r="V33" s="106"/>
      <c r="W33" s="106"/>
      <c r="X33" s="118"/>
      <c r="Y33" s="118"/>
      <c r="Z33" s="118"/>
    </row>
    <row r="34" spans="1:26" s="7" customFormat="1" x14ac:dyDescent="0.2">
      <c r="A34" s="6"/>
      <c r="B34" s="187" t="s">
        <v>448</v>
      </c>
      <c r="C34" s="34">
        <f t="shared" ref="C34:H34" si="1">SUMIF(C17:C32,"=x",$M17:$M32)</f>
        <v>0</v>
      </c>
      <c r="D34" s="34">
        <f t="shared" si="1"/>
        <v>0</v>
      </c>
      <c r="E34" s="34">
        <f t="shared" si="1"/>
        <v>7</v>
      </c>
      <c r="F34" s="34">
        <f t="shared" si="1"/>
        <v>8</v>
      </c>
      <c r="G34" s="34">
        <f t="shared" si="1"/>
        <v>14</v>
      </c>
      <c r="H34" s="34">
        <f t="shared" si="1"/>
        <v>13</v>
      </c>
      <c r="I34" s="249">
        <f>SUM(C34:H34)</f>
        <v>42</v>
      </c>
      <c r="J34" s="249"/>
      <c r="K34" s="249"/>
      <c r="L34" s="249"/>
      <c r="M34" s="191">
        <f>SUM(M17:M32)</f>
        <v>42</v>
      </c>
      <c r="N34" s="35"/>
      <c r="O34" s="157"/>
      <c r="P34" s="107"/>
      <c r="Q34" s="107"/>
      <c r="R34" s="157"/>
      <c r="S34" s="107"/>
      <c r="T34" s="102"/>
      <c r="U34" s="153"/>
      <c r="V34" s="102"/>
      <c r="W34" s="102"/>
      <c r="X34" s="102"/>
      <c r="Y34" s="102"/>
      <c r="Z34" s="102"/>
    </row>
    <row r="35" spans="1:26" x14ac:dyDescent="0.2">
      <c r="A35" s="37"/>
      <c r="B35" s="188" t="s">
        <v>466</v>
      </c>
      <c r="C35" s="185">
        <f t="shared" ref="C35:H35" si="2">SUMPRODUCT(--(C17:C32="x"),--($N17:$N32="K"))</f>
        <v>0</v>
      </c>
      <c r="D35" s="185">
        <f t="shared" si="2"/>
        <v>0</v>
      </c>
      <c r="E35" s="185">
        <f t="shared" si="2"/>
        <v>2</v>
      </c>
      <c r="F35" s="185">
        <f t="shared" si="2"/>
        <v>0</v>
      </c>
      <c r="G35" s="185">
        <f t="shared" si="2"/>
        <v>3</v>
      </c>
      <c r="H35" s="185">
        <f t="shared" si="2"/>
        <v>3</v>
      </c>
      <c r="I35" s="247">
        <f>SUM(C35:H35)</f>
        <v>8</v>
      </c>
      <c r="J35" s="247"/>
      <c r="K35" s="247"/>
      <c r="L35" s="247"/>
      <c r="M35" s="37"/>
      <c r="N35" s="11"/>
      <c r="O35" s="197"/>
      <c r="P35" s="116"/>
      <c r="Q35" s="116"/>
      <c r="R35" s="197"/>
      <c r="S35" s="116"/>
      <c r="T35" s="108"/>
      <c r="U35" s="158"/>
      <c r="V35" s="108"/>
      <c r="W35" s="108"/>
    </row>
    <row r="36" spans="1:26" x14ac:dyDescent="0.2">
      <c r="M36" s="37"/>
      <c r="N36" s="11"/>
    </row>
    <row r="37" spans="1:26" s="5" customFormat="1" ht="13.5" thickBot="1" x14ac:dyDescent="0.25">
      <c r="A37" s="25"/>
      <c r="B37" s="25" t="s">
        <v>71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9"/>
      <c r="N37" s="163"/>
      <c r="O37" s="149"/>
      <c r="P37" s="81"/>
      <c r="Q37" s="81"/>
      <c r="R37" s="149"/>
      <c r="S37" s="81"/>
      <c r="T37" s="81"/>
      <c r="U37" s="149"/>
      <c r="V37" s="81"/>
      <c r="W37" s="81"/>
      <c r="X37" s="81"/>
      <c r="Y37" s="81"/>
      <c r="Z37" s="81"/>
    </row>
    <row r="38" spans="1:26" s="5" customFormat="1" ht="13.5" thickBot="1" x14ac:dyDescent="0.25">
      <c r="A38" s="117"/>
      <c r="B38" s="31" t="s">
        <v>70</v>
      </c>
      <c r="C38" s="30"/>
      <c r="D38" s="165"/>
      <c r="E38" s="165"/>
      <c r="F38" s="165" t="s">
        <v>0</v>
      </c>
      <c r="G38" s="165"/>
      <c r="H38" s="29"/>
      <c r="I38" s="30">
        <v>2</v>
      </c>
      <c r="J38" s="165"/>
      <c r="K38" s="165"/>
      <c r="L38" s="29"/>
      <c r="M38" s="55">
        <v>3</v>
      </c>
      <c r="N38" s="29"/>
      <c r="O38" s="27"/>
      <c r="P38" s="130"/>
      <c r="Q38" s="86"/>
      <c r="R38" s="27"/>
      <c r="S38" s="85"/>
      <c r="T38" s="86"/>
      <c r="U38" s="27"/>
      <c r="V38" s="85"/>
      <c r="W38" s="86"/>
      <c r="X38" s="117"/>
      <c r="Y38" s="117"/>
      <c r="Z38" s="117"/>
    </row>
    <row r="39" spans="1:26" s="5" customFormat="1" ht="13.5" thickBot="1" x14ac:dyDescent="0.25">
      <c r="A39" s="117"/>
      <c r="B39" s="31" t="s">
        <v>70</v>
      </c>
      <c r="C39" s="30"/>
      <c r="D39" s="165"/>
      <c r="E39" s="165"/>
      <c r="F39" s="165"/>
      <c r="G39" s="165" t="s">
        <v>0</v>
      </c>
      <c r="H39" s="29"/>
      <c r="I39" s="30">
        <v>2</v>
      </c>
      <c r="J39" s="165"/>
      <c r="K39" s="165"/>
      <c r="L39" s="29"/>
      <c r="M39" s="55">
        <v>3</v>
      </c>
      <c r="N39" s="29"/>
      <c r="O39" s="27"/>
      <c r="P39" s="130"/>
      <c r="Q39" s="86"/>
      <c r="R39" s="27"/>
      <c r="S39" s="85"/>
      <c r="T39" s="86"/>
      <c r="U39" s="27"/>
      <c r="V39" s="85"/>
      <c r="W39" s="86"/>
      <c r="X39" s="117"/>
      <c r="Y39" s="117"/>
      <c r="Z39" s="117"/>
    </row>
    <row r="40" spans="1:26" s="5" customFormat="1" ht="13.5" thickBot="1" x14ac:dyDescent="0.25">
      <c r="A40" s="117"/>
      <c r="B40" s="31" t="s">
        <v>70</v>
      </c>
      <c r="C40" s="30"/>
      <c r="D40" s="165"/>
      <c r="E40" s="165"/>
      <c r="F40" s="165"/>
      <c r="G40" s="165"/>
      <c r="H40" s="29" t="s">
        <v>0</v>
      </c>
      <c r="I40" s="30">
        <v>2</v>
      </c>
      <c r="J40" s="165"/>
      <c r="K40" s="165"/>
      <c r="L40" s="29"/>
      <c r="M40" s="55">
        <v>3</v>
      </c>
      <c r="N40" s="29"/>
      <c r="O40" s="27"/>
      <c r="P40" s="130"/>
      <c r="Q40" s="86"/>
      <c r="R40" s="27"/>
      <c r="S40" s="85"/>
      <c r="T40" s="86"/>
      <c r="U40" s="27"/>
      <c r="V40" s="85"/>
      <c r="W40" s="86"/>
      <c r="X40" s="117"/>
      <c r="Y40" s="117"/>
      <c r="Z40" s="117"/>
    </row>
    <row r="41" spans="1:26" s="4" customFormat="1" x14ac:dyDescent="0.2">
      <c r="A41" s="3"/>
      <c r="B41" s="186" t="s">
        <v>447</v>
      </c>
      <c r="C41" s="32">
        <f t="shared" ref="C41:H41" si="3">SUMIF(C38:C40,"=x",$I38:$I40)+SUMIF(C38:C40,"=x",$J38:$J40)+SUMIF(C38:C40,"=x",$K38:$K40)</f>
        <v>0</v>
      </c>
      <c r="D41" s="32">
        <f t="shared" si="3"/>
        <v>0</v>
      </c>
      <c r="E41" s="32">
        <f t="shared" si="3"/>
        <v>0</v>
      </c>
      <c r="F41" s="32">
        <f t="shared" si="3"/>
        <v>2</v>
      </c>
      <c r="G41" s="32">
        <f t="shared" si="3"/>
        <v>2</v>
      </c>
      <c r="H41" s="32">
        <f t="shared" si="3"/>
        <v>2</v>
      </c>
      <c r="I41" s="248">
        <f>SUM(C41:H41)</f>
        <v>6</v>
      </c>
      <c r="J41" s="248"/>
      <c r="K41" s="248"/>
      <c r="L41" s="248"/>
      <c r="M41" s="190"/>
      <c r="N41" s="190"/>
      <c r="O41" s="33"/>
      <c r="P41" s="101"/>
      <c r="Q41" s="101"/>
      <c r="R41" s="33"/>
      <c r="S41" s="101"/>
      <c r="T41" s="101"/>
      <c r="U41" s="33"/>
      <c r="V41" s="101"/>
      <c r="W41" s="101"/>
      <c r="X41" s="118"/>
      <c r="Y41" s="118"/>
      <c r="Z41" s="118"/>
    </row>
    <row r="42" spans="1:26" s="7" customFormat="1" x14ac:dyDescent="0.2">
      <c r="A42" s="6"/>
      <c r="B42" s="187" t="s">
        <v>448</v>
      </c>
      <c r="C42" s="34">
        <f t="shared" ref="C42:H42" si="4">SUMIF(C38:C40,"=x",$M38:$M40)</f>
        <v>0</v>
      </c>
      <c r="D42" s="34">
        <f t="shared" si="4"/>
        <v>0</v>
      </c>
      <c r="E42" s="34">
        <f t="shared" si="4"/>
        <v>0</v>
      </c>
      <c r="F42" s="34">
        <f t="shared" si="4"/>
        <v>3</v>
      </c>
      <c r="G42" s="34">
        <f t="shared" si="4"/>
        <v>3</v>
      </c>
      <c r="H42" s="34">
        <f t="shared" si="4"/>
        <v>3</v>
      </c>
      <c r="I42" s="249">
        <f>SUM(C42:H42)</f>
        <v>9</v>
      </c>
      <c r="J42" s="249"/>
      <c r="K42" s="249"/>
      <c r="L42" s="249"/>
      <c r="M42" s="191"/>
      <c r="N42" s="191"/>
      <c r="O42" s="153"/>
      <c r="P42" s="102"/>
      <c r="Q42" s="102"/>
      <c r="R42" s="153"/>
      <c r="S42" s="102"/>
      <c r="T42" s="102"/>
      <c r="U42" s="153"/>
      <c r="V42" s="102"/>
      <c r="W42" s="102"/>
      <c r="X42" s="102"/>
      <c r="Y42" s="102"/>
      <c r="Z42" s="102"/>
    </row>
    <row r="43" spans="1:26" s="7" customFormat="1" x14ac:dyDescent="0.2">
      <c r="A43" s="6"/>
      <c r="B43" s="188" t="s">
        <v>466</v>
      </c>
      <c r="C43" s="185">
        <f t="shared" ref="C43:H43" si="5">SUMPRODUCT(--(C38:C40="x"),--($N38:$N40="K"))</f>
        <v>0</v>
      </c>
      <c r="D43" s="185">
        <f t="shared" si="5"/>
        <v>0</v>
      </c>
      <c r="E43" s="185">
        <f t="shared" si="5"/>
        <v>0</v>
      </c>
      <c r="F43" s="185">
        <f t="shared" si="5"/>
        <v>0</v>
      </c>
      <c r="G43" s="185">
        <f t="shared" si="5"/>
        <v>0</v>
      </c>
      <c r="H43" s="185">
        <f t="shared" si="5"/>
        <v>0</v>
      </c>
      <c r="I43" s="247">
        <f>SUM(C43:H43)</f>
        <v>0</v>
      </c>
      <c r="J43" s="247"/>
      <c r="K43" s="247"/>
      <c r="L43" s="247"/>
      <c r="M43" s="192"/>
      <c r="N43" s="192"/>
      <c r="O43" s="153"/>
      <c r="P43" s="102"/>
      <c r="Q43" s="102"/>
      <c r="R43" s="153"/>
      <c r="S43" s="102"/>
      <c r="T43" s="102"/>
      <c r="U43" s="153"/>
      <c r="V43" s="102"/>
      <c r="W43" s="102"/>
      <c r="X43" s="102"/>
      <c r="Y43" s="102"/>
      <c r="Z43" s="102"/>
    </row>
    <row r="44" spans="1:26" s="7" customFormat="1" x14ac:dyDescent="0.2">
      <c r="A44" s="6"/>
      <c r="B44" s="6"/>
      <c r="C44" s="34"/>
      <c r="D44" s="34"/>
      <c r="E44" s="34"/>
      <c r="F44" s="34"/>
      <c r="G44" s="34"/>
      <c r="H44" s="34"/>
      <c r="I44" s="176"/>
      <c r="J44" s="176"/>
      <c r="K44" s="176"/>
      <c r="L44" s="176"/>
      <c r="M44" s="177"/>
      <c r="N44" s="35"/>
      <c r="O44" s="153"/>
      <c r="P44" s="102"/>
      <c r="Q44" s="102"/>
      <c r="R44" s="153"/>
      <c r="S44" s="102"/>
      <c r="T44" s="102"/>
      <c r="U44" s="153"/>
      <c r="V44" s="102"/>
      <c r="W44" s="102"/>
      <c r="X44" s="102"/>
      <c r="Y44" s="102"/>
      <c r="Z44" s="102"/>
    </row>
    <row r="45" spans="1:26" s="5" customFormat="1" x14ac:dyDescent="0.2">
      <c r="A45" s="2"/>
      <c r="B45" s="2" t="s">
        <v>76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9"/>
      <c r="N45" s="163"/>
      <c r="O45" s="149"/>
      <c r="P45" s="81"/>
      <c r="Q45" s="81"/>
      <c r="R45" s="149"/>
      <c r="S45" s="81"/>
      <c r="T45" s="81"/>
      <c r="U45" s="149"/>
      <c r="V45" s="81"/>
      <c r="W45" s="81"/>
      <c r="X45" s="81"/>
      <c r="Y45" s="81"/>
      <c r="Z45" s="81"/>
    </row>
    <row r="46" spans="1:26" s="4" customFormat="1" x14ac:dyDescent="0.2">
      <c r="A46" s="3"/>
      <c r="B46" s="186" t="s">
        <v>447</v>
      </c>
      <c r="C46" s="32">
        <f t="shared" ref="C46:H48" si="6">C12+C33+C41</f>
        <v>24</v>
      </c>
      <c r="D46" s="32">
        <f t="shared" si="6"/>
        <v>25</v>
      </c>
      <c r="E46" s="32">
        <f t="shared" si="6"/>
        <v>23</v>
      </c>
      <c r="F46" s="32">
        <f t="shared" si="6"/>
        <v>20</v>
      </c>
      <c r="G46" s="32">
        <f t="shared" si="6"/>
        <v>21</v>
      </c>
      <c r="H46" s="32">
        <f t="shared" si="6"/>
        <v>15</v>
      </c>
      <c r="I46" s="268">
        <f>SUM(C46:H46)</f>
        <v>128</v>
      </c>
      <c r="J46" s="268"/>
      <c r="K46" s="268"/>
      <c r="L46" s="268"/>
      <c r="M46" s="193"/>
      <c r="N46" s="193"/>
      <c r="O46" s="156"/>
      <c r="P46" s="106"/>
      <c r="Q46" s="106"/>
      <c r="R46" s="156"/>
      <c r="S46" s="106"/>
      <c r="T46" s="106"/>
      <c r="U46" s="156"/>
      <c r="V46" s="106"/>
      <c r="W46" s="106"/>
      <c r="X46" s="127"/>
      <c r="Y46" s="127"/>
      <c r="Z46" s="127"/>
    </row>
    <row r="47" spans="1:26" s="7" customFormat="1" x14ac:dyDescent="0.2">
      <c r="A47" s="6"/>
      <c r="B47" s="187" t="s">
        <v>448</v>
      </c>
      <c r="C47" s="34">
        <f t="shared" si="6"/>
        <v>30</v>
      </c>
      <c r="D47" s="34">
        <f t="shared" si="6"/>
        <v>30</v>
      </c>
      <c r="E47" s="34">
        <f t="shared" si="6"/>
        <v>30</v>
      </c>
      <c r="F47" s="34">
        <f t="shared" si="6"/>
        <v>29</v>
      </c>
      <c r="G47" s="34">
        <f t="shared" si="6"/>
        <v>31</v>
      </c>
      <c r="H47" s="34">
        <f t="shared" si="6"/>
        <v>30</v>
      </c>
      <c r="I47" s="249">
        <f>SUM(C47:H47)</f>
        <v>180</v>
      </c>
      <c r="J47" s="249"/>
      <c r="K47" s="249"/>
      <c r="L47" s="249"/>
      <c r="M47" s="191"/>
      <c r="N47" s="191"/>
      <c r="O47" s="157"/>
      <c r="P47" s="107"/>
      <c r="Q47" s="107"/>
      <c r="R47" s="157"/>
      <c r="S47" s="107"/>
      <c r="T47" s="107"/>
      <c r="U47" s="157"/>
      <c r="V47" s="107"/>
      <c r="W47" s="107"/>
      <c r="X47" s="128"/>
      <c r="Y47" s="128"/>
      <c r="Z47" s="128"/>
    </row>
    <row r="48" spans="1:26" x14ac:dyDescent="0.2">
      <c r="A48" s="37"/>
      <c r="B48" s="188" t="s">
        <v>466</v>
      </c>
      <c r="C48" s="240">
        <f t="shared" si="6"/>
        <v>4</v>
      </c>
      <c r="D48" s="240">
        <f t="shared" si="6"/>
        <v>5</v>
      </c>
      <c r="E48" s="240">
        <f t="shared" si="6"/>
        <v>6</v>
      </c>
      <c r="F48" s="240">
        <f t="shared" si="6"/>
        <v>2</v>
      </c>
      <c r="G48" s="240">
        <f t="shared" si="6"/>
        <v>5</v>
      </c>
      <c r="H48" s="240">
        <f t="shared" si="6"/>
        <v>4</v>
      </c>
      <c r="I48" s="247">
        <f>SUM(C48:H48)</f>
        <v>26</v>
      </c>
      <c r="J48" s="247"/>
      <c r="K48" s="247"/>
      <c r="L48" s="247"/>
      <c r="M48" s="192"/>
      <c r="N48" s="192"/>
      <c r="O48" s="158"/>
      <c r="P48" s="108"/>
      <c r="Q48" s="108"/>
      <c r="R48" s="158"/>
      <c r="S48" s="108"/>
      <c r="T48" s="108"/>
      <c r="U48" s="158"/>
      <c r="V48" s="108"/>
      <c r="W48" s="108"/>
      <c r="X48" s="129"/>
      <c r="Y48" s="129"/>
      <c r="Z48" s="129"/>
    </row>
  </sheetData>
  <mergeCells count="25">
    <mergeCell ref="A1:B1"/>
    <mergeCell ref="A2:A3"/>
    <mergeCell ref="B2:B3"/>
    <mergeCell ref="C2:H2"/>
    <mergeCell ref="I2:L2"/>
    <mergeCell ref="Z2:Z3"/>
    <mergeCell ref="U2:W3"/>
    <mergeCell ref="X2:X3"/>
    <mergeCell ref="Y2:Y3"/>
    <mergeCell ref="I12:L12"/>
    <mergeCell ref="I13:L13"/>
    <mergeCell ref="I14:L14"/>
    <mergeCell ref="N2:N3"/>
    <mergeCell ref="O2:Q3"/>
    <mergeCell ref="R2:T3"/>
    <mergeCell ref="M2:M3"/>
    <mergeCell ref="I33:L33"/>
    <mergeCell ref="I34:L34"/>
    <mergeCell ref="I35:L35"/>
    <mergeCell ref="I48:L48"/>
    <mergeCell ref="I41:L41"/>
    <mergeCell ref="I42:L42"/>
    <mergeCell ref="I43:L43"/>
    <mergeCell ref="I46:L46"/>
    <mergeCell ref="I47:L4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17.140625" style="22" customWidth="1"/>
    <col min="2" max="2" width="51.42578125" style="10" customWidth="1"/>
    <col min="3" max="13" width="3.42578125" style="11" customWidth="1"/>
    <col min="14" max="14" width="3.42578125" style="37" customWidth="1"/>
    <col min="15" max="15" width="3.42578125" style="148" customWidth="1"/>
    <col min="16" max="16" width="14.28515625" style="80" customWidth="1"/>
    <col min="17" max="17" width="34.28515625" style="80" customWidth="1"/>
    <col min="18" max="18" width="3.42578125" style="148" customWidth="1"/>
    <col min="19" max="19" width="14.28515625" style="80" customWidth="1"/>
    <col min="20" max="20" width="34.28515625" style="80" customWidth="1"/>
    <col min="21" max="21" width="3.42578125" style="148" customWidth="1"/>
    <col min="22" max="22" width="14.28515625" style="80" customWidth="1"/>
    <col min="23" max="23" width="34.28515625" style="80" customWidth="1"/>
    <col min="24" max="24" width="22.28515625" style="80" customWidth="1"/>
    <col min="25" max="25" width="10.28515625" style="80" customWidth="1"/>
    <col min="26" max="26" width="51.42578125" style="80" customWidth="1"/>
    <col min="27" max="16384" width="9.140625" style="10"/>
  </cols>
  <sheetData>
    <row r="1" spans="1:27" ht="16.5" thickBot="1" x14ac:dyDescent="0.25">
      <c r="A1" s="250" t="s">
        <v>63</v>
      </c>
      <c r="B1" s="250"/>
      <c r="W1" s="80" t="s">
        <v>504</v>
      </c>
      <c r="X1" s="80" t="s">
        <v>432</v>
      </c>
    </row>
    <row r="2" spans="1:27" s="5" customFormat="1" ht="12.75" customHeight="1" x14ac:dyDescent="0.2">
      <c r="A2" s="256" t="s">
        <v>437</v>
      </c>
      <c r="B2" s="256" t="s">
        <v>438</v>
      </c>
      <c r="C2" s="262" t="s">
        <v>439</v>
      </c>
      <c r="D2" s="263"/>
      <c r="E2" s="263"/>
      <c r="F2" s="263"/>
      <c r="G2" s="263"/>
      <c r="H2" s="264"/>
      <c r="I2" s="262" t="s">
        <v>440</v>
      </c>
      <c r="J2" s="263"/>
      <c r="K2" s="263"/>
      <c r="L2" s="264"/>
      <c r="M2" s="258" t="s">
        <v>441</v>
      </c>
      <c r="N2" s="265" t="s">
        <v>442</v>
      </c>
      <c r="O2" s="252" t="s">
        <v>444</v>
      </c>
      <c r="P2" s="253"/>
      <c r="Q2" s="253"/>
      <c r="R2" s="252" t="s">
        <v>445</v>
      </c>
      <c r="S2" s="253"/>
      <c r="T2" s="253"/>
      <c r="U2" s="252" t="s">
        <v>446</v>
      </c>
      <c r="V2" s="253"/>
      <c r="W2" s="253"/>
      <c r="X2" s="256" t="s">
        <v>47</v>
      </c>
      <c r="Y2" s="260" t="s">
        <v>283</v>
      </c>
      <c r="Z2" s="256" t="s">
        <v>282</v>
      </c>
    </row>
    <row r="3" spans="1:27" s="5" customFormat="1" ht="13.5" thickBot="1" x14ac:dyDescent="0.25">
      <c r="A3" s="257"/>
      <c r="B3" s="257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39</v>
      </c>
      <c r="J3" s="14" t="s">
        <v>1</v>
      </c>
      <c r="K3" s="14" t="s">
        <v>46</v>
      </c>
      <c r="L3" s="15" t="s">
        <v>72</v>
      </c>
      <c r="M3" s="259"/>
      <c r="N3" s="266"/>
      <c r="O3" s="254"/>
      <c r="P3" s="255"/>
      <c r="Q3" s="255"/>
      <c r="R3" s="254"/>
      <c r="S3" s="255"/>
      <c r="T3" s="255"/>
      <c r="U3" s="254"/>
      <c r="V3" s="255"/>
      <c r="W3" s="255"/>
      <c r="X3" s="257"/>
      <c r="Y3" s="261"/>
      <c r="Z3" s="257"/>
    </row>
    <row r="4" spans="1:27" s="5" customFormat="1" ht="13.5" thickBot="1" x14ac:dyDescent="0.25">
      <c r="A4" s="26"/>
      <c r="C4" s="163"/>
      <c r="D4" s="163"/>
      <c r="E4" s="163"/>
      <c r="F4" s="163"/>
      <c r="G4" s="163"/>
      <c r="H4" s="23"/>
      <c r="I4" s="23"/>
      <c r="J4" s="23"/>
      <c r="K4" s="23"/>
      <c r="L4" s="23"/>
      <c r="M4" s="23"/>
      <c r="N4" s="23"/>
      <c r="O4" s="149"/>
      <c r="P4" s="81"/>
      <c r="Q4" s="81"/>
      <c r="R4" s="149"/>
      <c r="S4" s="81"/>
      <c r="T4" s="81"/>
      <c r="U4" s="149"/>
      <c r="V4" s="81"/>
      <c r="W4" s="82"/>
      <c r="X4" s="16"/>
      <c r="Y4" s="16"/>
      <c r="Z4" s="16"/>
      <c r="AA4" s="21"/>
    </row>
    <row r="5" spans="1:27" s="5" customFormat="1" ht="13.5" thickBot="1" x14ac:dyDescent="0.25">
      <c r="A5" s="26"/>
      <c r="B5" s="216" t="str">
        <f>törzsanyag!B5</f>
        <v>Kritériumtárgyak és szintfelmérők</v>
      </c>
      <c r="C5" s="28"/>
      <c r="D5" s="165"/>
      <c r="E5" s="165"/>
      <c r="F5" s="165"/>
      <c r="G5" s="165"/>
      <c r="H5" s="209"/>
      <c r="I5" s="30"/>
      <c r="J5" s="165"/>
      <c r="K5" s="209"/>
      <c r="L5" s="29"/>
      <c r="M5" s="30">
        <v>0</v>
      </c>
      <c r="N5" s="29"/>
      <c r="O5" s="149"/>
      <c r="P5" s="81"/>
      <c r="Q5" s="81"/>
      <c r="R5" s="149"/>
      <c r="S5" s="81"/>
      <c r="T5" s="81"/>
      <c r="U5" s="149"/>
      <c r="V5" s="81"/>
      <c r="W5" s="82"/>
      <c r="X5" s="16"/>
      <c r="Y5" s="16"/>
      <c r="Z5" s="16"/>
      <c r="AA5" s="21"/>
    </row>
    <row r="6" spans="1:27" s="5" customFormat="1" ht="13.5" thickBot="1" x14ac:dyDescent="0.25">
      <c r="A6" s="26"/>
      <c r="B6" s="216" t="str">
        <f>törzsanyag!B9</f>
        <v>Matematika törzsanyag</v>
      </c>
      <c r="C6" s="28"/>
      <c r="D6" s="165"/>
      <c r="E6" s="165"/>
      <c r="F6" s="165"/>
      <c r="G6" s="165"/>
      <c r="H6" s="209"/>
      <c r="I6" s="30"/>
      <c r="J6" s="165"/>
      <c r="K6" s="209"/>
      <c r="L6" s="29"/>
      <c r="M6" s="30">
        <f>törzsanyag!I25</f>
        <v>25</v>
      </c>
      <c r="N6" s="29"/>
      <c r="O6" s="149"/>
      <c r="P6" s="81"/>
      <c r="Q6" s="81"/>
      <c r="R6" s="149"/>
      <c r="S6" s="81"/>
      <c r="T6" s="81"/>
      <c r="U6" s="149"/>
      <c r="V6" s="81"/>
      <c r="W6" s="82"/>
      <c r="X6" s="16"/>
      <c r="Y6" s="16"/>
      <c r="Z6" s="16"/>
      <c r="AA6" s="21"/>
    </row>
    <row r="7" spans="1:27" s="5" customFormat="1" ht="13.5" thickBot="1" x14ac:dyDescent="0.25">
      <c r="A7" s="26"/>
      <c r="B7" s="216" t="str">
        <f>törzsanyag!B28</f>
        <v>Numerikus matematika, informatika, elektronika</v>
      </c>
      <c r="C7" s="28"/>
      <c r="D7" s="165"/>
      <c r="E7" s="165"/>
      <c r="F7" s="165"/>
      <c r="G7" s="165"/>
      <c r="H7" s="209"/>
      <c r="I7" s="30"/>
      <c r="J7" s="165"/>
      <c r="K7" s="209"/>
      <c r="L7" s="29"/>
      <c r="M7" s="30">
        <f>törzsanyag!I35</f>
        <v>19</v>
      </c>
      <c r="N7" s="29"/>
      <c r="O7" s="149"/>
      <c r="P7" s="81"/>
      <c r="Q7" s="81"/>
      <c r="R7" s="149"/>
      <c r="S7" s="81"/>
      <c r="T7" s="81"/>
      <c r="U7" s="149"/>
      <c r="V7" s="81"/>
      <c r="W7" s="82"/>
      <c r="X7" s="16"/>
      <c r="Y7" s="16"/>
      <c r="Z7" s="16"/>
      <c r="AA7" s="21"/>
    </row>
    <row r="8" spans="1:27" s="5" customFormat="1" ht="13.5" thickBot="1" x14ac:dyDescent="0.25">
      <c r="A8" s="26"/>
      <c r="B8" s="216" t="str">
        <f>törzsanyag!B38</f>
        <v>Fizika törzsanyag</v>
      </c>
      <c r="C8" s="28"/>
      <c r="D8" s="165"/>
      <c r="E8" s="165"/>
      <c r="F8" s="165"/>
      <c r="G8" s="165"/>
      <c r="H8" s="209"/>
      <c r="I8" s="30"/>
      <c r="J8" s="165"/>
      <c r="K8" s="209"/>
      <c r="L8" s="29"/>
      <c r="M8" s="30">
        <f>törzsanyag!I66</f>
        <v>44</v>
      </c>
      <c r="N8" s="29"/>
      <c r="O8" s="149"/>
      <c r="P8" s="81"/>
      <c r="Q8" s="81"/>
      <c r="R8" s="149"/>
      <c r="S8" s="81"/>
      <c r="T8" s="81"/>
      <c r="U8" s="149"/>
      <c r="V8" s="81"/>
      <c r="W8" s="82"/>
      <c r="X8" s="16"/>
      <c r="Y8" s="16"/>
      <c r="Z8" s="16"/>
      <c r="AA8" s="21"/>
    </row>
    <row r="9" spans="1:27" s="5" customFormat="1" ht="13.5" thickBot="1" x14ac:dyDescent="0.25">
      <c r="A9" s="26"/>
      <c r="B9" s="216" t="str">
        <f>törzsanyag!B69</f>
        <v>Fizika laboratórium</v>
      </c>
      <c r="C9" s="28"/>
      <c r="D9" s="165"/>
      <c r="E9" s="165"/>
      <c r="F9" s="165"/>
      <c r="G9" s="165"/>
      <c r="H9" s="209"/>
      <c r="I9" s="30"/>
      <c r="J9" s="165"/>
      <c r="K9" s="209"/>
      <c r="L9" s="29"/>
      <c r="M9" s="30">
        <f>törzsanyag!I74</f>
        <v>15</v>
      </c>
      <c r="N9" s="29"/>
      <c r="O9" s="149"/>
      <c r="P9" s="81"/>
      <c r="Q9" s="81"/>
      <c r="R9" s="149"/>
      <c r="S9" s="81"/>
      <c r="T9" s="81"/>
      <c r="U9" s="149"/>
      <c r="V9" s="81"/>
      <c r="W9" s="82"/>
      <c r="X9" s="16"/>
      <c r="Y9" s="16"/>
      <c r="Z9" s="16"/>
      <c r="AA9" s="21"/>
    </row>
    <row r="10" spans="1:27" s="5" customFormat="1" ht="13.5" thickBot="1" x14ac:dyDescent="0.25">
      <c r="A10" s="26"/>
      <c r="B10" s="216" t="str">
        <f>törzsanyag!B90</f>
        <v>Elméleti Fizika B</v>
      </c>
      <c r="C10" s="28"/>
      <c r="D10" s="165"/>
      <c r="E10" s="165"/>
      <c r="F10" s="165"/>
      <c r="G10" s="165"/>
      <c r="H10" s="209"/>
      <c r="I10" s="30"/>
      <c r="J10" s="165"/>
      <c r="K10" s="209"/>
      <c r="L10" s="29"/>
      <c r="M10" s="30">
        <f>törzsanyag!I100</f>
        <v>16</v>
      </c>
      <c r="N10" s="29"/>
      <c r="O10" s="149"/>
      <c r="P10" s="81"/>
      <c r="Q10" s="81"/>
      <c r="R10" s="149"/>
      <c r="S10" s="81"/>
      <c r="T10" s="81"/>
      <c r="U10" s="149"/>
      <c r="V10" s="81"/>
      <c r="W10" s="82"/>
      <c r="X10" s="16"/>
      <c r="Y10" s="16"/>
      <c r="Z10" s="16"/>
      <c r="AA10" s="21"/>
    </row>
    <row r="11" spans="1:27" s="5" customFormat="1" ht="13.5" thickBot="1" x14ac:dyDescent="0.25">
      <c r="A11" s="26"/>
      <c r="B11" s="216" t="str">
        <f>törzsanyag!B103</f>
        <v>Szakdolgozat</v>
      </c>
      <c r="C11" s="28"/>
      <c r="D11" s="165"/>
      <c r="E11" s="165"/>
      <c r="F11" s="165"/>
      <c r="G11" s="165"/>
      <c r="H11" s="209"/>
      <c r="I11" s="30"/>
      <c r="J11" s="165"/>
      <c r="K11" s="209"/>
      <c r="L11" s="29"/>
      <c r="M11" s="30">
        <f>törzsanyag!I106</f>
        <v>10</v>
      </c>
      <c r="N11" s="29"/>
      <c r="O11" s="149"/>
      <c r="P11" s="81"/>
      <c r="Q11" s="81"/>
      <c r="R11" s="149"/>
      <c r="S11" s="81"/>
      <c r="T11" s="81"/>
      <c r="U11" s="149"/>
      <c r="V11" s="81"/>
      <c r="W11" s="82"/>
      <c r="X11" s="16"/>
      <c r="Y11" s="16"/>
      <c r="Z11" s="16"/>
      <c r="AA11" s="21"/>
    </row>
    <row r="12" spans="1:27" s="5" customFormat="1" x14ac:dyDescent="0.2">
      <c r="A12" s="26"/>
      <c r="B12" s="215" t="s">
        <v>447</v>
      </c>
      <c r="C12" s="32">
        <f>törzsanyag!C24+törzsanyag!C34+törzsanyag!C65+törzsanyag!C73+törzsanyag!C99+törzsanyag!C105</f>
        <v>24</v>
      </c>
      <c r="D12" s="32">
        <f>törzsanyag!D24+törzsanyag!D34+törzsanyag!D65+törzsanyag!D73+törzsanyag!D99+törzsanyag!D105</f>
        <v>25</v>
      </c>
      <c r="E12" s="32">
        <f>törzsanyag!E24+törzsanyag!E34+törzsanyag!E65+törzsanyag!E73+törzsanyag!E99+törzsanyag!E105</f>
        <v>17</v>
      </c>
      <c r="F12" s="32">
        <f>törzsanyag!F24+törzsanyag!F34+törzsanyag!F65+törzsanyag!F73+törzsanyag!F99+törzsanyag!F105</f>
        <v>13</v>
      </c>
      <c r="G12" s="32">
        <f>törzsanyag!G24+törzsanyag!G34+törzsanyag!G65+törzsanyag!G73+törzsanyag!G99+törzsanyag!G105</f>
        <v>10</v>
      </c>
      <c r="H12" s="32">
        <f>törzsanyag!H24+törzsanyag!H34+törzsanyag!H65+törzsanyag!H73+törzsanyag!H99+törzsanyag!H105</f>
        <v>3</v>
      </c>
      <c r="I12" s="267">
        <f>SUM(C12:H12)</f>
        <v>92</v>
      </c>
      <c r="J12" s="267"/>
      <c r="K12" s="267"/>
      <c r="L12" s="267"/>
      <c r="M12" s="23"/>
      <c r="N12" s="23"/>
      <c r="O12" s="149"/>
      <c r="P12" s="81"/>
      <c r="Q12" s="81"/>
      <c r="R12" s="149"/>
      <c r="S12" s="81"/>
      <c r="T12" s="81"/>
      <c r="U12" s="149"/>
      <c r="V12" s="81"/>
      <c r="W12" s="82"/>
      <c r="X12" s="16"/>
      <c r="Y12" s="16"/>
      <c r="Z12" s="16"/>
      <c r="AA12" s="21"/>
    </row>
    <row r="13" spans="1:27" s="5" customFormat="1" x14ac:dyDescent="0.2">
      <c r="A13" s="26"/>
      <c r="B13" s="187" t="s">
        <v>448</v>
      </c>
      <c r="C13" s="34">
        <f>törzsanyag!C25+törzsanyag!C35+törzsanyag!C66+törzsanyag!C74+törzsanyag!C100+törzsanyag!C106</f>
        <v>30</v>
      </c>
      <c r="D13" s="34">
        <f>törzsanyag!D25+törzsanyag!D35+törzsanyag!D66+törzsanyag!D74+törzsanyag!D100+törzsanyag!D106</f>
        <v>30</v>
      </c>
      <c r="E13" s="34">
        <f>törzsanyag!E25+törzsanyag!E35+törzsanyag!E66+törzsanyag!E74+törzsanyag!E100+törzsanyag!E106</f>
        <v>23</v>
      </c>
      <c r="F13" s="34">
        <f>törzsanyag!F25+törzsanyag!F35+törzsanyag!F66+törzsanyag!F74+törzsanyag!F100+törzsanyag!F106</f>
        <v>18</v>
      </c>
      <c r="G13" s="34">
        <f>törzsanyag!G25+törzsanyag!G35+törzsanyag!G66+törzsanyag!G74+törzsanyag!G100+törzsanyag!G106</f>
        <v>14</v>
      </c>
      <c r="H13" s="34">
        <f>törzsanyag!H25+törzsanyag!H35+törzsanyag!H66+törzsanyag!H74+törzsanyag!H100+törzsanyag!H106</f>
        <v>14</v>
      </c>
      <c r="I13" s="249">
        <f>SUM(C13:H13)</f>
        <v>129</v>
      </c>
      <c r="J13" s="249"/>
      <c r="K13" s="249"/>
      <c r="L13" s="249"/>
      <c r="M13" s="23"/>
      <c r="N13" s="23"/>
      <c r="O13" s="149"/>
      <c r="P13" s="81"/>
      <c r="Q13" s="81"/>
      <c r="R13" s="149"/>
      <c r="S13" s="81"/>
      <c r="T13" s="81"/>
      <c r="U13" s="149"/>
      <c r="V13" s="81"/>
      <c r="W13" s="82"/>
      <c r="X13" s="16"/>
      <c r="Y13" s="16"/>
      <c r="Z13" s="16"/>
      <c r="AA13" s="21"/>
    </row>
    <row r="14" spans="1:27" s="5" customFormat="1" x14ac:dyDescent="0.2">
      <c r="A14" s="26"/>
      <c r="B14" s="188" t="s">
        <v>466</v>
      </c>
      <c r="C14" s="185">
        <f>törzsanyag!C26+törzsanyag!C36+törzsanyag!C67+törzsanyag!C75+törzsanyag!C101+törzsanyag!C107</f>
        <v>4</v>
      </c>
      <c r="D14" s="185">
        <f>törzsanyag!D26+törzsanyag!D36+törzsanyag!D67+törzsanyag!D75+törzsanyag!D101+törzsanyag!D107</f>
        <v>5</v>
      </c>
      <c r="E14" s="185">
        <f>törzsanyag!E26+törzsanyag!E36+törzsanyag!E67+törzsanyag!E75+törzsanyag!E101+törzsanyag!E107</f>
        <v>4</v>
      </c>
      <c r="F14" s="185">
        <f>törzsanyag!F26+törzsanyag!F36+törzsanyag!F67+törzsanyag!F75+törzsanyag!F101+törzsanyag!F107</f>
        <v>2</v>
      </c>
      <c r="G14" s="185">
        <f>törzsanyag!G26+törzsanyag!G36+törzsanyag!G67+törzsanyag!G75+törzsanyag!G101+törzsanyag!G107</f>
        <v>2</v>
      </c>
      <c r="H14" s="185">
        <f>törzsanyag!H26+törzsanyag!H36+törzsanyag!H67+törzsanyag!H75+törzsanyag!H101+törzsanyag!H107</f>
        <v>1</v>
      </c>
      <c r="I14" s="247">
        <f>SUM(C14:H14)</f>
        <v>18</v>
      </c>
      <c r="J14" s="247"/>
      <c r="K14" s="247"/>
      <c r="L14" s="247"/>
      <c r="M14" s="23"/>
      <c r="N14" s="23"/>
      <c r="O14" s="149"/>
      <c r="P14" s="81"/>
      <c r="Q14" s="81"/>
      <c r="R14" s="149"/>
      <c r="S14" s="81"/>
      <c r="T14" s="81"/>
      <c r="U14" s="149"/>
      <c r="V14" s="81"/>
      <c r="W14" s="82"/>
      <c r="X14" s="16"/>
      <c r="Y14" s="16"/>
      <c r="Z14" s="16"/>
      <c r="AA14" s="21"/>
    </row>
    <row r="15" spans="1:27" s="5" customFormat="1" x14ac:dyDescent="0.2">
      <c r="A15" s="26"/>
      <c r="C15" s="163"/>
      <c r="D15" s="163"/>
      <c r="E15" s="163"/>
      <c r="F15" s="163"/>
      <c r="G15" s="163"/>
      <c r="H15" s="23"/>
      <c r="I15" s="23"/>
      <c r="J15" s="23"/>
      <c r="K15" s="23"/>
      <c r="L15" s="23"/>
      <c r="M15" s="23"/>
      <c r="N15" s="23"/>
      <c r="O15" s="149"/>
      <c r="P15" s="81"/>
      <c r="Q15" s="81"/>
      <c r="R15" s="149"/>
      <c r="S15" s="81"/>
      <c r="T15" s="81"/>
      <c r="U15" s="149"/>
      <c r="V15" s="81"/>
      <c r="W15" s="82"/>
      <c r="X15" s="16"/>
      <c r="Y15" s="16"/>
      <c r="Z15" s="16"/>
      <c r="AA15" s="21"/>
    </row>
    <row r="16" spans="1:27" s="5" customFormat="1" ht="13.5" thickBot="1" x14ac:dyDescent="0.25">
      <c r="A16" s="25"/>
      <c r="B16" s="25" t="s">
        <v>63</v>
      </c>
      <c r="C16" s="163"/>
      <c r="D16" s="163"/>
      <c r="E16" s="163"/>
      <c r="F16" s="163"/>
      <c r="G16" s="163"/>
      <c r="H16" s="163"/>
      <c r="I16" s="168"/>
      <c r="J16" s="168"/>
      <c r="K16" s="168"/>
      <c r="L16" s="168"/>
      <c r="M16" s="208"/>
      <c r="N16" s="163"/>
      <c r="O16" s="149"/>
      <c r="P16" s="81"/>
      <c r="Q16" s="81"/>
      <c r="R16" s="149"/>
      <c r="S16" s="81"/>
      <c r="T16" s="90"/>
      <c r="U16" s="151"/>
      <c r="V16" s="90"/>
      <c r="W16" s="90"/>
      <c r="X16" s="81"/>
      <c r="Y16" s="81"/>
      <c r="Z16" s="81"/>
    </row>
    <row r="17" spans="1:26" s="5" customFormat="1" ht="13.5" thickBot="1" x14ac:dyDescent="0.25">
      <c r="A17" s="117" t="s">
        <v>413</v>
      </c>
      <c r="B17" s="17" t="s">
        <v>56</v>
      </c>
      <c r="C17" s="28"/>
      <c r="D17" s="165"/>
      <c r="E17" s="165" t="s">
        <v>0</v>
      </c>
      <c r="F17" s="165"/>
      <c r="G17" s="165"/>
      <c r="H17" s="209"/>
      <c r="I17" s="30">
        <v>2</v>
      </c>
      <c r="J17" s="165"/>
      <c r="K17" s="165"/>
      <c r="L17" s="29"/>
      <c r="M17" s="30">
        <v>2</v>
      </c>
      <c r="N17" s="29" t="s">
        <v>451</v>
      </c>
      <c r="O17" s="195"/>
      <c r="P17" s="112"/>
      <c r="Q17" s="198"/>
      <c r="R17" s="195"/>
      <c r="S17" s="109"/>
      <c r="T17" s="111"/>
      <c r="U17" s="195"/>
      <c r="V17" s="109"/>
      <c r="W17" s="111"/>
      <c r="X17" s="117" t="s">
        <v>431</v>
      </c>
      <c r="Y17" s="117"/>
      <c r="Z17" s="117"/>
    </row>
    <row r="18" spans="1:26" s="5" customFormat="1" x14ac:dyDescent="0.2">
      <c r="A18" s="124" t="s">
        <v>414</v>
      </c>
      <c r="B18" s="63" t="s">
        <v>36</v>
      </c>
      <c r="C18" s="213"/>
      <c r="D18" s="170"/>
      <c r="E18" s="170"/>
      <c r="F18" s="170" t="s">
        <v>0</v>
      </c>
      <c r="G18" s="170"/>
      <c r="H18" s="211"/>
      <c r="I18" s="41">
        <v>2</v>
      </c>
      <c r="J18" s="170"/>
      <c r="K18" s="170"/>
      <c r="L18" s="42"/>
      <c r="M18" s="41">
        <v>2</v>
      </c>
      <c r="N18" s="42" t="s">
        <v>451</v>
      </c>
      <c r="O18" s="154" t="s">
        <v>1</v>
      </c>
      <c r="P18" s="147" t="str">
        <f>A$19</f>
        <v>metaltmet2g17ga</v>
      </c>
      <c r="Q18" s="199" t="str">
        <f>B$19</f>
        <v>Általános meteorológia 2</v>
      </c>
      <c r="R18" s="154"/>
      <c r="S18" s="113"/>
      <c r="T18" s="145"/>
      <c r="U18" s="161"/>
      <c r="V18" s="113"/>
      <c r="W18" s="145"/>
      <c r="X18" s="124" t="s">
        <v>432</v>
      </c>
      <c r="Y18" s="124"/>
      <c r="Z18" s="124"/>
    </row>
    <row r="19" spans="1:26" s="5" customFormat="1" ht="13.5" thickBot="1" x14ac:dyDescent="0.25">
      <c r="A19" s="139" t="s">
        <v>415</v>
      </c>
      <c r="B19" s="143" t="s">
        <v>36</v>
      </c>
      <c r="C19" s="214"/>
      <c r="D19" s="172"/>
      <c r="E19" s="172"/>
      <c r="F19" s="172" t="s">
        <v>0</v>
      </c>
      <c r="G19" s="172"/>
      <c r="H19" s="212"/>
      <c r="I19" s="46"/>
      <c r="J19" s="172">
        <v>1</v>
      </c>
      <c r="K19" s="172"/>
      <c r="L19" s="47"/>
      <c r="M19" s="46">
        <v>2</v>
      </c>
      <c r="N19" s="47" t="s">
        <v>452</v>
      </c>
      <c r="O19" s="74" t="s">
        <v>443</v>
      </c>
      <c r="P19" s="146" t="str">
        <f>A$17</f>
        <v>metaltmet1g17ea</v>
      </c>
      <c r="Q19" s="200" t="str">
        <f>B$17</f>
        <v>Általános meteorológia 1</v>
      </c>
      <c r="R19" s="74"/>
      <c r="S19" s="103"/>
      <c r="T19" s="104"/>
      <c r="U19" s="74"/>
      <c r="V19" s="103"/>
      <c r="W19" s="104"/>
      <c r="X19" s="139" t="s">
        <v>432</v>
      </c>
      <c r="Y19" s="139"/>
      <c r="Z19" s="139"/>
    </row>
    <row r="20" spans="1:26" s="5" customFormat="1" x14ac:dyDescent="0.2">
      <c r="A20" s="124" t="s">
        <v>416</v>
      </c>
      <c r="B20" s="63" t="s">
        <v>44</v>
      </c>
      <c r="C20" s="213"/>
      <c r="D20" s="170"/>
      <c r="E20" s="170"/>
      <c r="F20" s="170"/>
      <c r="G20" s="170" t="s">
        <v>0</v>
      </c>
      <c r="H20" s="211"/>
      <c r="I20" s="41">
        <v>2</v>
      </c>
      <c r="J20" s="170"/>
      <c r="K20" s="170"/>
      <c r="L20" s="42"/>
      <c r="M20" s="41">
        <v>2</v>
      </c>
      <c r="N20" s="42" t="s">
        <v>451</v>
      </c>
      <c r="O20" s="154" t="s">
        <v>1</v>
      </c>
      <c r="P20" s="147" t="str">
        <f>A$21</f>
        <v>metklimat0g17ga</v>
      </c>
      <c r="Q20" s="199" t="str">
        <f>B$21</f>
        <v>Klimatológia</v>
      </c>
      <c r="R20" s="154"/>
      <c r="S20" s="113"/>
      <c r="T20" s="145"/>
      <c r="U20" s="161"/>
      <c r="V20" s="113"/>
      <c r="W20" s="145"/>
      <c r="X20" s="124" t="s">
        <v>433</v>
      </c>
      <c r="Y20" s="124"/>
      <c r="Z20" s="124"/>
    </row>
    <row r="21" spans="1:26" s="5" customFormat="1" ht="13.5" thickBot="1" x14ac:dyDescent="0.25">
      <c r="A21" s="139" t="s">
        <v>417</v>
      </c>
      <c r="B21" s="143" t="s">
        <v>44</v>
      </c>
      <c r="C21" s="214"/>
      <c r="D21" s="172"/>
      <c r="E21" s="172"/>
      <c r="F21" s="172"/>
      <c r="G21" s="172" t="s">
        <v>0</v>
      </c>
      <c r="H21" s="212"/>
      <c r="I21" s="46"/>
      <c r="J21" s="172">
        <v>1</v>
      </c>
      <c r="K21" s="172"/>
      <c r="L21" s="47"/>
      <c r="M21" s="46">
        <v>2</v>
      </c>
      <c r="N21" s="47" t="s">
        <v>452</v>
      </c>
      <c r="O21" s="74"/>
      <c r="P21" s="146"/>
      <c r="Q21" s="200"/>
      <c r="R21" s="74"/>
      <c r="S21" s="103"/>
      <c r="T21" s="104"/>
      <c r="U21" s="74"/>
      <c r="V21" s="103"/>
      <c r="W21" s="104"/>
      <c r="X21" s="139" t="s">
        <v>433</v>
      </c>
      <c r="Y21" s="139"/>
      <c r="Z21" s="139"/>
    </row>
    <row r="22" spans="1:26" s="5" customFormat="1" ht="13.5" thickBot="1" x14ac:dyDescent="0.25">
      <c r="A22" s="117" t="s">
        <v>418</v>
      </c>
      <c r="B22" s="17" t="s">
        <v>53</v>
      </c>
      <c r="C22" s="28"/>
      <c r="D22" s="165"/>
      <c r="E22" s="165"/>
      <c r="F22" s="165" t="s">
        <v>0</v>
      </c>
      <c r="G22" s="165"/>
      <c r="H22" s="209"/>
      <c r="I22" s="30"/>
      <c r="J22" s="165">
        <v>1</v>
      </c>
      <c r="K22" s="165"/>
      <c r="L22" s="29"/>
      <c r="M22" s="30">
        <v>2</v>
      </c>
      <c r="N22" s="29" t="s">
        <v>452</v>
      </c>
      <c r="O22" s="195"/>
      <c r="P22" s="112"/>
      <c r="Q22" s="198"/>
      <c r="R22" s="195"/>
      <c r="S22" s="109"/>
      <c r="T22" s="111"/>
      <c r="U22" s="195"/>
      <c r="V22" s="109"/>
      <c r="W22" s="111"/>
      <c r="X22" s="117" t="s">
        <v>432</v>
      </c>
      <c r="Y22" s="117"/>
      <c r="Z22" s="117"/>
    </row>
    <row r="23" spans="1:26" s="5" customFormat="1" x14ac:dyDescent="0.2">
      <c r="A23" s="124" t="s">
        <v>419</v>
      </c>
      <c r="B23" s="63" t="s">
        <v>54</v>
      </c>
      <c r="C23" s="213"/>
      <c r="D23" s="170"/>
      <c r="E23" s="170" t="s">
        <v>0</v>
      </c>
      <c r="F23" s="170"/>
      <c r="G23" s="170"/>
      <c r="H23" s="211"/>
      <c r="I23" s="41">
        <v>2</v>
      </c>
      <c r="J23" s="170"/>
      <c r="K23" s="170"/>
      <c r="L23" s="42"/>
      <c r="M23" s="41">
        <v>2</v>
      </c>
      <c r="N23" s="42" t="s">
        <v>451</v>
      </c>
      <c r="O23" s="161"/>
      <c r="P23" s="144"/>
      <c r="Q23" s="201"/>
      <c r="R23" s="161"/>
      <c r="S23" s="113"/>
      <c r="T23" s="145"/>
      <c r="U23" s="161"/>
      <c r="V23" s="113"/>
      <c r="W23" s="145"/>
      <c r="X23" s="124" t="s">
        <v>434</v>
      </c>
      <c r="Y23" s="124"/>
      <c r="Z23" s="124"/>
    </row>
    <row r="24" spans="1:26" s="5" customFormat="1" ht="13.5" thickBot="1" x14ac:dyDescent="0.25">
      <c r="A24" s="139" t="s">
        <v>420</v>
      </c>
      <c r="B24" s="143" t="s">
        <v>54</v>
      </c>
      <c r="C24" s="214"/>
      <c r="D24" s="172"/>
      <c r="E24" s="172"/>
      <c r="F24" s="172" t="s">
        <v>0</v>
      </c>
      <c r="G24" s="172"/>
      <c r="H24" s="212"/>
      <c r="I24" s="46"/>
      <c r="J24" s="172"/>
      <c r="K24" s="172">
        <v>2</v>
      </c>
      <c r="L24" s="47"/>
      <c r="M24" s="46">
        <v>3</v>
      </c>
      <c r="N24" s="47" t="s">
        <v>452</v>
      </c>
      <c r="O24" s="74" t="s">
        <v>443</v>
      </c>
      <c r="P24" s="146" t="str">
        <f>A$23</f>
        <v>metszinop1g17ea</v>
      </c>
      <c r="Q24" s="200" t="str">
        <f>B$23</f>
        <v>Szinoptikus meteorológia</v>
      </c>
      <c r="R24" s="74"/>
      <c r="S24" s="103"/>
      <c r="T24" s="104"/>
      <c r="U24" s="74"/>
      <c r="V24" s="103"/>
      <c r="W24" s="104"/>
      <c r="X24" s="139" t="s">
        <v>434</v>
      </c>
      <c r="Y24" s="139"/>
      <c r="Z24" s="139"/>
    </row>
    <row r="25" spans="1:26" s="5" customFormat="1" x14ac:dyDescent="0.2">
      <c r="A25" s="124" t="s">
        <v>421</v>
      </c>
      <c r="B25" s="63" t="s">
        <v>409</v>
      </c>
      <c r="C25" s="213"/>
      <c r="D25" s="170"/>
      <c r="E25" s="170"/>
      <c r="F25" s="170" t="s">
        <v>0</v>
      </c>
      <c r="G25" s="170"/>
      <c r="H25" s="211"/>
      <c r="I25" s="41">
        <v>2</v>
      </c>
      <c r="J25" s="170"/>
      <c r="K25" s="170"/>
      <c r="L25" s="42"/>
      <c r="M25" s="41">
        <v>2</v>
      </c>
      <c r="N25" s="42" t="s">
        <v>450</v>
      </c>
      <c r="O25" s="161"/>
      <c r="P25" s="144"/>
      <c r="Q25" s="201"/>
      <c r="R25" s="161"/>
      <c r="S25" s="113"/>
      <c r="T25" s="145"/>
      <c r="U25" s="161"/>
      <c r="V25" s="113"/>
      <c r="W25" s="145"/>
      <c r="X25" s="124" t="s">
        <v>435</v>
      </c>
      <c r="Y25" s="124"/>
      <c r="Z25" s="124"/>
    </row>
    <row r="26" spans="1:26" s="5" customFormat="1" ht="13.5" thickBot="1" x14ac:dyDescent="0.25">
      <c r="A26" s="139" t="s">
        <v>422</v>
      </c>
      <c r="B26" s="143" t="s">
        <v>409</v>
      </c>
      <c r="C26" s="214"/>
      <c r="D26" s="172"/>
      <c r="E26" s="172"/>
      <c r="F26" s="172" t="s">
        <v>0</v>
      </c>
      <c r="G26" s="172"/>
      <c r="H26" s="212"/>
      <c r="I26" s="46"/>
      <c r="J26" s="172">
        <v>1</v>
      </c>
      <c r="K26" s="172"/>
      <c r="L26" s="47"/>
      <c r="M26" s="46">
        <v>2</v>
      </c>
      <c r="N26" s="47" t="s">
        <v>452</v>
      </c>
      <c r="O26" s="74"/>
      <c r="P26" s="146"/>
      <c r="Q26" s="200"/>
      <c r="R26" s="74"/>
      <c r="S26" s="103"/>
      <c r="T26" s="104"/>
      <c r="U26" s="74"/>
      <c r="V26" s="103"/>
      <c r="W26" s="104"/>
      <c r="X26" s="139" t="s">
        <v>435</v>
      </c>
      <c r="Y26" s="139"/>
      <c r="Z26" s="139"/>
    </row>
    <row r="27" spans="1:26" s="5" customFormat="1" x14ac:dyDescent="0.2">
      <c r="A27" s="124" t="s">
        <v>423</v>
      </c>
      <c r="B27" s="63" t="s">
        <v>410</v>
      </c>
      <c r="C27" s="213"/>
      <c r="D27" s="170"/>
      <c r="E27" s="170"/>
      <c r="F27" s="170"/>
      <c r="G27" s="170" t="s">
        <v>0</v>
      </c>
      <c r="H27" s="211"/>
      <c r="I27" s="41">
        <v>2</v>
      </c>
      <c r="J27" s="170"/>
      <c r="K27" s="170"/>
      <c r="L27" s="42"/>
      <c r="M27" s="41">
        <v>2</v>
      </c>
      <c r="N27" s="42" t="s">
        <v>450</v>
      </c>
      <c r="O27" s="161"/>
      <c r="P27" s="144"/>
      <c r="Q27" s="201"/>
      <c r="R27" s="161"/>
      <c r="S27" s="113"/>
      <c r="T27" s="145"/>
      <c r="U27" s="161"/>
      <c r="V27" s="113"/>
      <c r="W27" s="145"/>
      <c r="X27" s="124" t="s">
        <v>435</v>
      </c>
      <c r="Y27" s="124"/>
      <c r="Z27" s="124"/>
    </row>
    <row r="28" spans="1:26" s="5" customFormat="1" ht="13.5" thickBot="1" x14ac:dyDescent="0.25">
      <c r="A28" s="139" t="s">
        <v>424</v>
      </c>
      <c r="B28" s="143" t="s">
        <v>410</v>
      </c>
      <c r="C28" s="214"/>
      <c r="D28" s="172"/>
      <c r="E28" s="172"/>
      <c r="F28" s="172"/>
      <c r="G28" s="172" t="s">
        <v>0</v>
      </c>
      <c r="H28" s="212"/>
      <c r="I28" s="46"/>
      <c r="J28" s="172">
        <v>1</v>
      </c>
      <c r="K28" s="172"/>
      <c r="L28" s="47"/>
      <c r="M28" s="46">
        <v>2</v>
      </c>
      <c r="N28" s="47" t="s">
        <v>452</v>
      </c>
      <c r="O28" s="74"/>
      <c r="P28" s="146"/>
      <c r="Q28" s="200"/>
      <c r="R28" s="74"/>
      <c r="S28" s="103"/>
      <c r="T28" s="104"/>
      <c r="U28" s="74"/>
      <c r="V28" s="103"/>
      <c r="W28" s="104"/>
      <c r="X28" s="139" t="s">
        <v>435</v>
      </c>
      <c r="Y28" s="139"/>
      <c r="Z28" s="139"/>
    </row>
    <row r="29" spans="1:26" s="5" customFormat="1" x14ac:dyDescent="0.2">
      <c r="A29" s="124" t="s">
        <v>425</v>
      </c>
      <c r="B29" s="63" t="s">
        <v>37</v>
      </c>
      <c r="C29" s="213"/>
      <c r="D29" s="170"/>
      <c r="E29" s="170"/>
      <c r="F29" s="170"/>
      <c r="G29" s="170" t="s">
        <v>0</v>
      </c>
      <c r="H29" s="211"/>
      <c r="I29" s="41">
        <v>2</v>
      </c>
      <c r="J29" s="170"/>
      <c r="K29" s="170"/>
      <c r="L29" s="42"/>
      <c r="M29" s="41">
        <v>2</v>
      </c>
      <c r="N29" s="42" t="s">
        <v>451</v>
      </c>
      <c r="O29" s="154" t="s">
        <v>1</v>
      </c>
      <c r="P29" s="147" t="str">
        <f>A$30</f>
        <v>metlevkem0g17ga</v>
      </c>
      <c r="Q29" s="199" t="str">
        <f>B$30</f>
        <v>Levegőkémia</v>
      </c>
      <c r="R29" s="154"/>
      <c r="S29" s="113"/>
      <c r="T29" s="145"/>
      <c r="U29" s="161"/>
      <c r="V29" s="113"/>
      <c r="W29" s="145"/>
      <c r="X29" s="124" t="s">
        <v>436</v>
      </c>
      <c r="Y29" s="124"/>
      <c r="Z29" s="124"/>
    </row>
    <row r="30" spans="1:26" s="5" customFormat="1" ht="13.5" thickBot="1" x14ac:dyDescent="0.25">
      <c r="A30" s="139" t="s">
        <v>426</v>
      </c>
      <c r="B30" s="143" t="s">
        <v>37</v>
      </c>
      <c r="C30" s="214"/>
      <c r="D30" s="172"/>
      <c r="E30" s="172"/>
      <c r="F30" s="172"/>
      <c r="G30" s="172" t="s">
        <v>0</v>
      </c>
      <c r="H30" s="212"/>
      <c r="I30" s="46"/>
      <c r="J30" s="172">
        <v>1</v>
      </c>
      <c r="K30" s="172"/>
      <c r="L30" s="47"/>
      <c r="M30" s="46">
        <v>2</v>
      </c>
      <c r="N30" s="47" t="s">
        <v>452</v>
      </c>
      <c r="O30" s="74"/>
      <c r="P30" s="146"/>
      <c r="Q30" s="200"/>
      <c r="R30" s="74"/>
      <c r="S30" s="103"/>
      <c r="T30" s="104"/>
      <c r="U30" s="74"/>
      <c r="V30" s="103"/>
      <c r="W30" s="104"/>
      <c r="X30" s="139" t="s">
        <v>436</v>
      </c>
      <c r="Y30" s="139"/>
      <c r="Z30" s="139"/>
    </row>
    <row r="31" spans="1:26" s="5" customFormat="1" x14ac:dyDescent="0.2">
      <c r="A31" s="124" t="s">
        <v>427</v>
      </c>
      <c r="B31" s="63" t="s">
        <v>411</v>
      </c>
      <c r="C31" s="213"/>
      <c r="D31" s="170"/>
      <c r="E31" s="170"/>
      <c r="F31" s="170"/>
      <c r="G31" s="170" t="s">
        <v>0</v>
      </c>
      <c r="H31" s="211"/>
      <c r="I31" s="41">
        <v>3</v>
      </c>
      <c r="J31" s="170"/>
      <c r="K31" s="170"/>
      <c r="L31" s="42"/>
      <c r="M31" s="41">
        <v>4</v>
      </c>
      <c r="N31" s="42" t="s">
        <v>451</v>
      </c>
      <c r="O31" s="154" t="s">
        <v>1</v>
      </c>
      <c r="P31" s="147" t="str">
        <f>A$32</f>
        <v>metdinmet1g17ga</v>
      </c>
      <c r="Q31" s="199" t="str">
        <f>B$32</f>
        <v>Dinamikus meteorológia 1</v>
      </c>
      <c r="R31" s="154"/>
      <c r="S31" s="113"/>
      <c r="T31" s="145"/>
      <c r="U31" s="161"/>
      <c r="V31" s="113"/>
      <c r="W31" s="145"/>
      <c r="X31" s="124" t="s">
        <v>431</v>
      </c>
      <c r="Y31" s="124"/>
      <c r="Z31" s="124"/>
    </row>
    <row r="32" spans="1:26" s="5" customFormat="1" ht="13.5" thickBot="1" x14ac:dyDescent="0.25">
      <c r="A32" s="139" t="s">
        <v>428</v>
      </c>
      <c r="B32" s="143" t="s">
        <v>411</v>
      </c>
      <c r="C32" s="214"/>
      <c r="D32" s="172"/>
      <c r="E32" s="172"/>
      <c r="F32" s="172"/>
      <c r="G32" s="172" t="s">
        <v>0</v>
      </c>
      <c r="H32" s="212"/>
      <c r="I32" s="46"/>
      <c r="J32" s="172">
        <v>2</v>
      </c>
      <c r="K32" s="172"/>
      <c r="L32" s="47"/>
      <c r="M32" s="46">
        <v>3</v>
      </c>
      <c r="N32" s="47" t="s">
        <v>452</v>
      </c>
      <c r="O32" s="74"/>
      <c r="P32" s="146"/>
      <c r="Q32" s="200"/>
      <c r="R32" s="74"/>
      <c r="S32" s="103"/>
      <c r="T32" s="104"/>
      <c r="U32" s="74"/>
      <c r="V32" s="103"/>
      <c r="W32" s="104"/>
      <c r="X32" s="139" t="s">
        <v>431</v>
      </c>
      <c r="Y32" s="139"/>
      <c r="Z32" s="139"/>
    </row>
    <row r="33" spans="1:26" s="5" customFormat="1" x14ac:dyDescent="0.2">
      <c r="A33" s="124" t="s">
        <v>429</v>
      </c>
      <c r="B33" s="63" t="s">
        <v>412</v>
      </c>
      <c r="C33" s="213"/>
      <c r="D33" s="170"/>
      <c r="E33" s="170"/>
      <c r="F33" s="170"/>
      <c r="G33" s="170"/>
      <c r="H33" s="211" t="s">
        <v>0</v>
      </c>
      <c r="I33" s="41">
        <v>3</v>
      </c>
      <c r="J33" s="170"/>
      <c r="K33" s="170"/>
      <c r="L33" s="42"/>
      <c r="M33" s="41">
        <v>4</v>
      </c>
      <c r="N33" s="42" t="s">
        <v>451</v>
      </c>
      <c r="O33" s="154" t="s">
        <v>1</v>
      </c>
      <c r="P33" s="147" t="str">
        <f>A$34</f>
        <v>metdinmet2g17ga</v>
      </c>
      <c r="Q33" s="199" t="str">
        <f>B$34</f>
        <v>Dinamikus meteorológia 2</v>
      </c>
      <c r="R33" s="154"/>
      <c r="S33" s="113"/>
      <c r="T33" s="145"/>
      <c r="U33" s="161"/>
      <c r="V33" s="113"/>
      <c r="W33" s="145"/>
      <c r="X33" s="124" t="s">
        <v>431</v>
      </c>
      <c r="Y33" s="124"/>
      <c r="Z33" s="124"/>
    </row>
    <row r="34" spans="1:26" s="5" customFormat="1" ht="13.5" thickBot="1" x14ac:dyDescent="0.25">
      <c r="A34" s="139" t="s">
        <v>430</v>
      </c>
      <c r="B34" s="143" t="s">
        <v>412</v>
      </c>
      <c r="C34" s="214"/>
      <c r="D34" s="172"/>
      <c r="E34" s="172"/>
      <c r="F34" s="172"/>
      <c r="G34" s="172"/>
      <c r="H34" s="212" t="s">
        <v>0</v>
      </c>
      <c r="I34" s="46"/>
      <c r="J34" s="172">
        <v>1</v>
      </c>
      <c r="K34" s="172"/>
      <c r="L34" s="47"/>
      <c r="M34" s="46">
        <v>2</v>
      </c>
      <c r="N34" s="47" t="s">
        <v>452</v>
      </c>
      <c r="O34" s="74"/>
      <c r="P34" s="146"/>
      <c r="Q34" s="200"/>
      <c r="R34" s="74"/>
      <c r="S34" s="103"/>
      <c r="T34" s="104"/>
      <c r="U34" s="74"/>
      <c r="V34" s="103"/>
      <c r="W34" s="104"/>
      <c r="X34" s="139" t="s">
        <v>431</v>
      </c>
      <c r="Y34" s="139"/>
      <c r="Z34" s="139"/>
    </row>
    <row r="35" spans="1:26" s="4" customFormat="1" x14ac:dyDescent="0.2">
      <c r="A35" s="3"/>
      <c r="B35" s="186" t="s">
        <v>447</v>
      </c>
      <c r="C35" s="32">
        <f t="shared" ref="C35:H35" si="0">SUMIF(C17:C34,"=x",$I17:$I34)+SUMIF(C17:C34,"=x",$J17:$J34)+SUMIF(C17:C34,"=x",$K17:$K34)</f>
        <v>0</v>
      </c>
      <c r="D35" s="32">
        <f t="shared" si="0"/>
        <v>0</v>
      </c>
      <c r="E35" s="32">
        <f t="shared" si="0"/>
        <v>4</v>
      </c>
      <c r="F35" s="32">
        <f t="shared" si="0"/>
        <v>9</v>
      </c>
      <c r="G35" s="32">
        <f t="shared" si="0"/>
        <v>14</v>
      </c>
      <c r="H35" s="32">
        <f t="shared" si="0"/>
        <v>4</v>
      </c>
      <c r="I35" s="248">
        <f>SUM(C35:H35)</f>
        <v>31</v>
      </c>
      <c r="J35" s="248"/>
      <c r="K35" s="248"/>
      <c r="L35" s="248"/>
      <c r="M35" s="175"/>
      <c r="N35" s="210"/>
      <c r="O35" s="156"/>
      <c r="P35" s="106"/>
      <c r="Q35" s="106"/>
      <c r="R35" s="156"/>
      <c r="S35" s="106"/>
      <c r="T35" s="106"/>
      <c r="U35" s="156"/>
      <c r="V35" s="106"/>
      <c r="W35" s="106"/>
      <c r="X35" s="118"/>
      <c r="Y35" s="118"/>
      <c r="Z35" s="118"/>
    </row>
    <row r="36" spans="1:26" s="7" customFormat="1" x14ac:dyDescent="0.2">
      <c r="A36" s="6"/>
      <c r="B36" s="187" t="s">
        <v>448</v>
      </c>
      <c r="C36" s="34">
        <f t="shared" ref="C36:H36" si="1">SUMIF(C17:C34,"=x",$M17:$M34)</f>
        <v>0</v>
      </c>
      <c r="D36" s="34">
        <f t="shared" si="1"/>
        <v>0</v>
      </c>
      <c r="E36" s="34">
        <f t="shared" si="1"/>
        <v>4</v>
      </c>
      <c r="F36" s="34">
        <f t="shared" si="1"/>
        <v>13</v>
      </c>
      <c r="G36" s="34">
        <f t="shared" si="1"/>
        <v>19</v>
      </c>
      <c r="H36" s="34">
        <f t="shared" si="1"/>
        <v>6</v>
      </c>
      <c r="I36" s="249">
        <f>SUM(C36:H36)</f>
        <v>42</v>
      </c>
      <c r="J36" s="249"/>
      <c r="K36" s="249"/>
      <c r="L36" s="249"/>
      <c r="M36" s="35"/>
      <c r="N36" s="191"/>
      <c r="O36" s="157"/>
      <c r="P36" s="107"/>
      <c r="Q36" s="107"/>
      <c r="R36" s="157"/>
      <c r="S36" s="107"/>
      <c r="T36" s="107"/>
      <c r="U36" s="157"/>
      <c r="V36" s="107"/>
      <c r="W36" s="107"/>
      <c r="X36" s="102"/>
      <c r="Y36" s="102"/>
      <c r="Z36" s="102"/>
    </row>
    <row r="37" spans="1:26" x14ac:dyDescent="0.2">
      <c r="A37" s="37"/>
      <c r="B37" s="188" t="s">
        <v>466</v>
      </c>
      <c r="C37" s="185">
        <f t="shared" ref="C37:H37" si="2">SUMPRODUCT(--(C17:C34="x"),--($N17:$N34="K"))</f>
        <v>0</v>
      </c>
      <c r="D37" s="185">
        <f t="shared" si="2"/>
        <v>0</v>
      </c>
      <c r="E37" s="185">
        <f t="shared" si="2"/>
        <v>2</v>
      </c>
      <c r="F37" s="185">
        <f t="shared" si="2"/>
        <v>1</v>
      </c>
      <c r="G37" s="185">
        <f t="shared" si="2"/>
        <v>3</v>
      </c>
      <c r="H37" s="185">
        <f t="shared" si="2"/>
        <v>1</v>
      </c>
      <c r="I37" s="247">
        <f>SUM(C37:H37)</f>
        <v>7</v>
      </c>
      <c r="J37" s="247"/>
      <c r="K37" s="247"/>
      <c r="L37" s="247"/>
      <c r="O37" s="197"/>
      <c r="P37" s="116"/>
      <c r="Q37" s="116"/>
      <c r="R37" s="197"/>
      <c r="S37" s="116"/>
      <c r="T37" s="116"/>
      <c r="U37" s="197"/>
      <c r="V37" s="116"/>
      <c r="W37" s="116"/>
    </row>
    <row r="38" spans="1:26" x14ac:dyDescent="0.2">
      <c r="M38" s="37"/>
      <c r="N38" s="11"/>
    </row>
    <row r="39" spans="1:26" s="5" customFormat="1" ht="13.5" thickBot="1" x14ac:dyDescent="0.25">
      <c r="A39" s="25"/>
      <c r="B39" s="25" t="s">
        <v>71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9"/>
      <c r="N39" s="163"/>
      <c r="O39" s="149"/>
      <c r="P39" s="81"/>
      <c r="Q39" s="81"/>
      <c r="R39" s="149"/>
      <c r="S39" s="81"/>
      <c r="T39" s="81"/>
      <c r="U39" s="149"/>
      <c r="V39" s="81"/>
      <c r="W39" s="81"/>
      <c r="X39" s="81"/>
      <c r="Y39" s="81"/>
      <c r="Z39" s="81"/>
    </row>
    <row r="40" spans="1:26" s="5" customFormat="1" ht="13.5" thickBot="1" x14ac:dyDescent="0.25">
      <c r="A40" s="117"/>
      <c r="B40" s="31" t="s">
        <v>70</v>
      </c>
      <c r="C40" s="30"/>
      <c r="D40" s="165"/>
      <c r="E40" s="165" t="s">
        <v>0</v>
      </c>
      <c r="F40" s="165"/>
      <c r="G40" s="165"/>
      <c r="H40" s="29"/>
      <c r="I40" s="30">
        <v>2</v>
      </c>
      <c r="J40" s="165"/>
      <c r="K40" s="165"/>
      <c r="L40" s="29"/>
      <c r="M40" s="55">
        <v>3</v>
      </c>
      <c r="N40" s="29"/>
      <c r="O40" s="27"/>
      <c r="P40" s="130"/>
      <c r="Q40" s="86"/>
      <c r="R40" s="27"/>
      <c r="S40" s="85"/>
      <c r="T40" s="86"/>
      <c r="U40" s="27"/>
      <c r="V40" s="85"/>
      <c r="W40" s="86"/>
      <c r="X40" s="117"/>
      <c r="Y40" s="117"/>
      <c r="Z40" s="117"/>
    </row>
    <row r="41" spans="1:26" s="5" customFormat="1" ht="13.5" thickBot="1" x14ac:dyDescent="0.25">
      <c r="A41" s="117"/>
      <c r="B41" s="31" t="s">
        <v>70</v>
      </c>
      <c r="C41" s="30"/>
      <c r="D41" s="165"/>
      <c r="E41" s="165"/>
      <c r="F41" s="165"/>
      <c r="G41" s="165"/>
      <c r="H41" s="29" t="s">
        <v>0</v>
      </c>
      <c r="I41" s="30">
        <v>2</v>
      </c>
      <c r="J41" s="165"/>
      <c r="K41" s="165"/>
      <c r="L41" s="29"/>
      <c r="M41" s="55">
        <v>3</v>
      </c>
      <c r="N41" s="29"/>
      <c r="O41" s="27"/>
      <c r="P41" s="130"/>
      <c r="Q41" s="86"/>
      <c r="R41" s="27"/>
      <c r="S41" s="85"/>
      <c r="T41" s="86"/>
      <c r="U41" s="27"/>
      <c r="V41" s="85"/>
      <c r="W41" s="86"/>
      <c r="X41" s="117"/>
      <c r="Y41" s="117"/>
      <c r="Z41" s="117"/>
    </row>
    <row r="42" spans="1:26" s="5" customFormat="1" ht="13.5" thickBot="1" x14ac:dyDescent="0.25">
      <c r="A42" s="117"/>
      <c r="B42" s="31" t="s">
        <v>70</v>
      </c>
      <c r="C42" s="30"/>
      <c r="D42" s="165"/>
      <c r="E42" s="165"/>
      <c r="F42" s="165"/>
      <c r="G42" s="165"/>
      <c r="H42" s="29" t="s">
        <v>0</v>
      </c>
      <c r="I42" s="30">
        <v>2</v>
      </c>
      <c r="J42" s="165"/>
      <c r="K42" s="165"/>
      <c r="L42" s="29"/>
      <c r="M42" s="55">
        <v>3</v>
      </c>
      <c r="N42" s="29"/>
      <c r="O42" s="27"/>
      <c r="P42" s="130"/>
      <c r="Q42" s="86"/>
      <c r="R42" s="27"/>
      <c r="S42" s="85"/>
      <c r="T42" s="86"/>
      <c r="U42" s="27"/>
      <c r="V42" s="85"/>
      <c r="W42" s="86"/>
      <c r="X42" s="117"/>
      <c r="Y42" s="117"/>
      <c r="Z42" s="117"/>
    </row>
    <row r="43" spans="1:26" s="4" customFormat="1" x14ac:dyDescent="0.2">
      <c r="A43" s="3"/>
      <c r="B43" s="186" t="s">
        <v>447</v>
      </c>
      <c r="C43" s="32">
        <f t="shared" ref="C43:H43" si="3">SUMIF(C40:C42,"=x",$I40:$I42)+SUMIF(C40:C42,"=x",$J40:$J42)+SUMIF(C40:C42,"=x",$K40:$K42)</f>
        <v>0</v>
      </c>
      <c r="D43" s="32">
        <f t="shared" si="3"/>
        <v>0</v>
      </c>
      <c r="E43" s="32">
        <f t="shared" si="3"/>
        <v>2</v>
      </c>
      <c r="F43" s="32">
        <f t="shared" si="3"/>
        <v>0</v>
      </c>
      <c r="G43" s="32">
        <f t="shared" si="3"/>
        <v>0</v>
      </c>
      <c r="H43" s="32">
        <f t="shared" si="3"/>
        <v>4</v>
      </c>
      <c r="I43" s="248">
        <f>SUM(C43:H43)</f>
        <v>6</v>
      </c>
      <c r="J43" s="248"/>
      <c r="K43" s="248"/>
      <c r="L43" s="248"/>
      <c r="M43" s="190"/>
      <c r="N43" s="190"/>
      <c r="O43" s="33"/>
      <c r="P43" s="101"/>
      <c r="Q43" s="101"/>
      <c r="R43" s="33"/>
      <c r="S43" s="101"/>
      <c r="T43" s="101"/>
      <c r="U43" s="33"/>
      <c r="V43" s="101"/>
      <c r="W43" s="101"/>
      <c r="X43" s="118"/>
      <c r="Y43" s="118"/>
      <c r="Z43" s="118"/>
    </row>
    <row r="44" spans="1:26" s="7" customFormat="1" x14ac:dyDescent="0.2">
      <c r="A44" s="6"/>
      <c r="B44" s="187" t="s">
        <v>448</v>
      </c>
      <c r="C44" s="34">
        <f t="shared" ref="C44:H44" si="4">SUMIF(C40:C42,"=x",$M40:$M42)</f>
        <v>0</v>
      </c>
      <c r="D44" s="34">
        <f t="shared" si="4"/>
        <v>0</v>
      </c>
      <c r="E44" s="34">
        <f t="shared" si="4"/>
        <v>3</v>
      </c>
      <c r="F44" s="34">
        <f t="shared" si="4"/>
        <v>0</v>
      </c>
      <c r="G44" s="34">
        <f t="shared" si="4"/>
        <v>0</v>
      </c>
      <c r="H44" s="34">
        <f t="shared" si="4"/>
        <v>6</v>
      </c>
      <c r="I44" s="249">
        <f>SUM(C44:H44)</f>
        <v>9</v>
      </c>
      <c r="J44" s="249"/>
      <c r="K44" s="249"/>
      <c r="L44" s="249"/>
      <c r="M44" s="191"/>
      <c r="N44" s="191"/>
      <c r="O44" s="153"/>
      <c r="P44" s="102"/>
      <c r="Q44" s="102"/>
      <c r="R44" s="153"/>
      <c r="S44" s="102"/>
      <c r="T44" s="102"/>
      <c r="U44" s="153"/>
      <c r="V44" s="102"/>
      <c r="W44" s="102"/>
      <c r="X44" s="102"/>
      <c r="Y44" s="102"/>
      <c r="Z44" s="102"/>
    </row>
    <row r="45" spans="1:26" s="7" customFormat="1" x14ac:dyDescent="0.2">
      <c r="A45" s="6"/>
      <c r="B45" s="188" t="s">
        <v>466</v>
      </c>
      <c r="C45" s="185">
        <f t="shared" ref="C45:H45" si="5">SUMPRODUCT(--(C40:C42="x"),--($N40:$N42="K"))</f>
        <v>0</v>
      </c>
      <c r="D45" s="185">
        <f t="shared" si="5"/>
        <v>0</v>
      </c>
      <c r="E45" s="185">
        <f t="shared" si="5"/>
        <v>0</v>
      </c>
      <c r="F45" s="185">
        <f t="shared" si="5"/>
        <v>0</v>
      </c>
      <c r="G45" s="185">
        <f t="shared" si="5"/>
        <v>0</v>
      </c>
      <c r="H45" s="185">
        <f t="shared" si="5"/>
        <v>0</v>
      </c>
      <c r="I45" s="247">
        <f>SUM(C45:H45)</f>
        <v>0</v>
      </c>
      <c r="J45" s="247"/>
      <c r="K45" s="247"/>
      <c r="L45" s="247"/>
      <c r="M45" s="192"/>
      <c r="N45" s="192"/>
      <c r="O45" s="153"/>
      <c r="P45" s="102"/>
      <c r="Q45" s="102"/>
      <c r="R45" s="153"/>
      <c r="S45" s="102"/>
      <c r="T45" s="102"/>
      <c r="U45" s="153"/>
      <c r="V45" s="102"/>
      <c r="W45" s="102"/>
      <c r="X45" s="102"/>
      <c r="Y45" s="102"/>
      <c r="Z45" s="102"/>
    </row>
    <row r="46" spans="1:26" s="7" customFormat="1" x14ac:dyDescent="0.2">
      <c r="A46" s="6"/>
      <c r="B46" s="6"/>
      <c r="C46" s="34"/>
      <c r="D46" s="34"/>
      <c r="E46" s="34"/>
      <c r="F46" s="34"/>
      <c r="G46" s="34"/>
      <c r="H46" s="34"/>
      <c r="I46" s="176"/>
      <c r="J46" s="176"/>
      <c r="K46" s="176"/>
      <c r="L46" s="176"/>
      <c r="M46" s="177"/>
      <c r="N46" s="35"/>
      <c r="O46" s="153"/>
      <c r="P46" s="102"/>
      <c r="Q46" s="102"/>
      <c r="R46" s="153"/>
      <c r="S46" s="102"/>
      <c r="T46" s="102"/>
      <c r="U46" s="153"/>
      <c r="V46" s="102"/>
      <c r="W46" s="102"/>
      <c r="X46" s="102"/>
      <c r="Y46" s="102"/>
      <c r="Z46" s="102"/>
    </row>
    <row r="47" spans="1:26" s="5" customFormat="1" x14ac:dyDescent="0.2">
      <c r="A47" s="2"/>
      <c r="B47" s="2" t="s">
        <v>76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9"/>
      <c r="N47" s="163"/>
      <c r="O47" s="149"/>
      <c r="P47" s="81"/>
      <c r="Q47" s="81"/>
      <c r="R47" s="149"/>
      <c r="S47" s="81"/>
      <c r="T47" s="81"/>
      <c r="U47" s="149"/>
      <c r="V47" s="81"/>
      <c r="W47" s="81"/>
      <c r="X47" s="81"/>
      <c r="Y47" s="81"/>
      <c r="Z47" s="81"/>
    </row>
    <row r="48" spans="1:26" s="4" customFormat="1" x14ac:dyDescent="0.2">
      <c r="A48" s="3"/>
      <c r="B48" s="186" t="s">
        <v>447</v>
      </c>
      <c r="C48" s="32">
        <f t="shared" ref="C48:H50" si="6">C12+C35+C43</f>
        <v>24</v>
      </c>
      <c r="D48" s="32">
        <f t="shared" si="6"/>
        <v>25</v>
      </c>
      <c r="E48" s="32">
        <f t="shared" si="6"/>
        <v>23</v>
      </c>
      <c r="F48" s="32">
        <f t="shared" si="6"/>
        <v>22</v>
      </c>
      <c r="G48" s="32">
        <f t="shared" si="6"/>
        <v>24</v>
      </c>
      <c r="H48" s="32">
        <f t="shared" si="6"/>
        <v>11</v>
      </c>
      <c r="I48" s="268">
        <f>SUM(C48:H48)</f>
        <v>129</v>
      </c>
      <c r="J48" s="268"/>
      <c r="K48" s="268"/>
      <c r="L48" s="268"/>
      <c r="M48" s="193"/>
      <c r="N48" s="193"/>
      <c r="O48" s="156"/>
      <c r="P48" s="106"/>
      <c r="Q48" s="106"/>
      <c r="R48" s="156"/>
      <c r="S48" s="106"/>
      <c r="T48" s="106"/>
      <c r="U48" s="156"/>
      <c r="V48" s="106"/>
      <c r="W48" s="106"/>
      <c r="X48" s="127"/>
      <c r="Y48" s="127"/>
      <c r="Z48" s="127"/>
    </row>
    <row r="49" spans="1:26" s="7" customFormat="1" x14ac:dyDescent="0.2">
      <c r="A49" s="6"/>
      <c r="B49" s="187" t="s">
        <v>448</v>
      </c>
      <c r="C49" s="34">
        <f t="shared" si="6"/>
        <v>30</v>
      </c>
      <c r="D49" s="34">
        <f t="shared" si="6"/>
        <v>30</v>
      </c>
      <c r="E49" s="34">
        <f t="shared" si="6"/>
        <v>30</v>
      </c>
      <c r="F49" s="34">
        <f t="shared" si="6"/>
        <v>31</v>
      </c>
      <c r="G49" s="34">
        <f t="shared" si="6"/>
        <v>33</v>
      </c>
      <c r="H49" s="34">
        <f t="shared" si="6"/>
        <v>26</v>
      </c>
      <c r="I49" s="249">
        <f>SUM(C49:H49)</f>
        <v>180</v>
      </c>
      <c r="J49" s="249"/>
      <c r="K49" s="249"/>
      <c r="L49" s="249"/>
      <c r="M49" s="191"/>
      <c r="N49" s="191"/>
      <c r="O49" s="157"/>
      <c r="P49" s="107"/>
      <c r="Q49" s="107"/>
      <c r="R49" s="157"/>
      <c r="S49" s="107"/>
      <c r="T49" s="107"/>
      <c r="U49" s="157"/>
      <c r="V49" s="107"/>
      <c r="W49" s="107"/>
      <c r="X49" s="128"/>
      <c r="Y49" s="128"/>
      <c r="Z49" s="128"/>
    </row>
    <row r="50" spans="1:26" x14ac:dyDescent="0.2">
      <c r="A50" s="37"/>
      <c r="B50" s="188" t="s">
        <v>466</v>
      </c>
      <c r="C50" s="240">
        <f t="shared" si="6"/>
        <v>4</v>
      </c>
      <c r="D50" s="240">
        <f t="shared" si="6"/>
        <v>5</v>
      </c>
      <c r="E50" s="240">
        <f t="shared" si="6"/>
        <v>6</v>
      </c>
      <c r="F50" s="240">
        <f t="shared" si="6"/>
        <v>3</v>
      </c>
      <c r="G50" s="240">
        <f t="shared" si="6"/>
        <v>5</v>
      </c>
      <c r="H50" s="240">
        <f t="shared" si="6"/>
        <v>2</v>
      </c>
      <c r="I50" s="247">
        <f>SUM(C50:H50)</f>
        <v>25</v>
      </c>
      <c r="J50" s="247"/>
      <c r="K50" s="247"/>
      <c r="L50" s="247"/>
      <c r="M50" s="192"/>
      <c r="N50" s="192"/>
      <c r="O50" s="158"/>
      <c r="P50" s="108"/>
      <c r="Q50" s="108"/>
      <c r="R50" s="158"/>
      <c r="S50" s="108"/>
      <c r="T50" s="108"/>
      <c r="U50" s="158"/>
      <c r="V50" s="108"/>
      <c r="W50" s="108"/>
      <c r="X50" s="129"/>
      <c r="Y50" s="129"/>
      <c r="Z50" s="129"/>
    </row>
  </sheetData>
  <mergeCells count="25">
    <mergeCell ref="A1:B1"/>
    <mergeCell ref="A2:A3"/>
    <mergeCell ref="B2:B3"/>
    <mergeCell ref="C2:H2"/>
    <mergeCell ref="I2:L2"/>
    <mergeCell ref="Z2:Z3"/>
    <mergeCell ref="U2:W3"/>
    <mergeCell ref="X2:X3"/>
    <mergeCell ref="Y2:Y3"/>
    <mergeCell ref="I12:L12"/>
    <mergeCell ref="I13:L13"/>
    <mergeCell ref="I14:L14"/>
    <mergeCell ref="N2:N3"/>
    <mergeCell ref="O2:Q3"/>
    <mergeCell ref="R2:T3"/>
    <mergeCell ref="M2:M3"/>
    <mergeCell ref="I37:L37"/>
    <mergeCell ref="I35:L35"/>
    <mergeCell ref="I36:L36"/>
    <mergeCell ref="I50:L50"/>
    <mergeCell ref="I43:L43"/>
    <mergeCell ref="I44:L44"/>
    <mergeCell ref="I45:L45"/>
    <mergeCell ref="I48:L48"/>
    <mergeCell ref="I49:L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törzsanyag</vt:lpstr>
      <vt:lpstr>Fizikus spec.</vt:lpstr>
      <vt:lpstr>Biofizikus spec.</vt:lpstr>
      <vt:lpstr>Inform. fiz. spec.</vt:lpstr>
      <vt:lpstr>Csillagász spec.</vt:lpstr>
      <vt:lpstr>Geofizikus spec.</vt:lpstr>
      <vt:lpstr>Meteorológus spec.</vt:lpstr>
    </vt:vector>
  </TitlesOfParts>
  <Company>ELTE TTK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Derényi Imre</dc:creator>
  <cp:lastModifiedBy>derenyi</cp:lastModifiedBy>
  <cp:lastPrinted>2011-10-11T21:53:46Z</cp:lastPrinted>
  <dcterms:created xsi:type="dcterms:W3CDTF">2002-07-15T06:14:09Z</dcterms:created>
  <dcterms:modified xsi:type="dcterms:W3CDTF">2017-09-06T21:26:44Z</dcterms:modified>
</cp:coreProperties>
</file>